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469" activeTab="0"/>
  </bookViews>
  <sheets>
    <sheet name="Score Sheet" sheetId="1" r:id="rId1"/>
    <sheet name="Data" sheetId="2" state="hidden" r:id="rId2"/>
  </sheets>
  <externalReferences>
    <externalReference r:id="rId5"/>
  </externalReferences>
  <definedNames>
    <definedName name="Away_Players">'Data'!$B$19:$B$46</definedName>
    <definedName name="Division">'Data'!$A$55:$A$57</definedName>
    <definedName name="Home_Players">'Data'!$A$19:$A$46</definedName>
    <definedName name="Kingfisher">#REF!</definedName>
    <definedName name="Players">'Data'!$A$19:$A$46</definedName>
    <definedName name="Team_Letter">'Data'!$A$63:$A$75</definedName>
    <definedName name="Teams">'Data'!$A$2:$A$8</definedName>
  </definedNames>
  <calcPr fullCalcOnLoad="1"/>
</workbook>
</file>

<file path=xl/sharedStrings.xml><?xml version="1.0" encoding="utf-8"?>
<sst xmlns="http://schemas.openxmlformats.org/spreadsheetml/2006/main" count="306" uniqueCount="203">
  <si>
    <t>Division:</t>
  </si>
  <si>
    <t>Date:</t>
  </si>
  <si>
    <t>Home:</t>
  </si>
  <si>
    <t>Team</t>
  </si>
  <si>
    <t>Player</t>
  </si>
  <si>
    <t>Name</t>
  </si>
  <si>
    <t>Julian Raikes</t>
  </si>
  <si>
    <t>Owen  Raikes</t>
  </si>
  <si>
    <t>Division</t>
  </si>
  <si>
    <t>Home</t>
  </si>
  <si>
    <t>Match</t>
  </si>
  <si>
    <t>Totals</t>
  </si>
  <si>
    <t>Winner</t>
  </si>
  <si>
    <t>Away</t>
  </si>
  <si>
    <t>A</t>
  </si>
  <si>
    <t>v</t>
  </si>
  <si>
    <t>X</t>
  </si>
  <si>
    <t>-</t>
  </si>
  <si>
    <t>B</t>
  </si>
  <si>
    <t>Y</t>
  </si>
  <si>
    <t>C</t>
  </si>
  <si>
    <t>Z</t>
  </si>
  <si>
    <t xml:space="preserve">Winners: </t>
  </si>
  <si>
    <t>Won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</si>
  <si>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</si>
  <si>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</si>
  <si>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</si>
  <si>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</si>
  <si>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</si>
  <si>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</si>
  <si>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</si>
  <si>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</si>
  <si>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</si>
  <si>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</si>
  <si>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</si>
  <si>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</si>
  <si>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</si>
  <si>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</si>
  <si>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</si>
  <si>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</si>
  <si>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</si>
  <si>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</si>
  <si>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</si>
  <si>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</si>
  <si>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</si>
  <si>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</si>
  <si>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</si>
  <si>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</si>
  <si>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</si>
  <si>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Allan Bruton</t>
  </si>
  <si>
    <t>John Willcocks</t>
  </si>
  <si>
    <t>Roger Woolven-Allen</t>
  </si>
  <si>
    <t>John Morris</t>
  </si>
  <si>
    <t>Geoff Civil</t>
  </si>
  <si>
    <t>Trevor Organ</t>
  </si>
  <si>
    <t>Peter  Bennett</t>
  </si>
  <si>
    <t>Dave Duncan</t>
  </si>
  <si>
    <t>John Creighton</t>
  </si>
  <si>
    <t>Phil Mead</t>
  </si>
  <si>
    <t>Richard Fifield</t>
  </si>
  <si>
    <t>Jeff Huggins</t>
  </si>
  <si>
    <t>Allen Pack</t>
  </si>
  <si>
    <t>Derek Crombie</t>
  </si>
  <si>
    <t>Gill Bennett</t>
  </si>
  <si>
    <t>OLOP</t>
  </si>
  <si>
    <t>Dave Godfrey</t>
  </si>
  <si>
    <t>Dave Holt</t>
  </si>
  <si>
    <t>Mark Kirton</t>
  </si>
  <si>
    <t>Pat Daniels</t>
  </si>
  <si>
    <t>Steve King</t>
  </si>
  <si>
    <t>Steve Keighley</t>
  </si>
  <si>
    <t>Aidan Killian</t>
  </si>
  <si>
    <t>Chris  Webb</t>
  </si>
  <si>
    <t>John Simpson</t>
  </si>
  <si>
    <t>Gordon Fell</t>
  </si>
  <si>
    <t>Ken Park</t>
  </si>
  <si>
    <t>Nick Saunders</t>
  </si>
  <si>
    <t>Grant Baartman</t>
  </si>
  <si>
    <t>Nigel Bliss</t>
  </si>
  <si>
    <t>Denys Smithers</t>
  </si>
  <si>
    <t>Richard Neville</t>
  </si>
  <si>
    <t>Simon Jay</t>
  </si>
  <si>
    <t>Daryl Griffifth</t>
  </si>
  <si>
    <t>Peter Jay</t>
  </si>
  <si>
    <t>Nigel Kempton</t>
  </si>
  <si>
    <t>Bob Findlow</t>
  </si>
  <si>
    <t>Dick Deacon</t>
  </si>
  <si>
    <t>Mark Armstrong</t>
  </si>
  <si>
    <t>Doug Sell</t>
  </si>
  <si>
    <t>Tony  McDowell</t>
  </si>
  <si>
    <t>Pu  Zhang</t>
  </si>
  <si>
    <t>John  Brunton</t>
  </si>
  <si>
    <t>Nick Gibbs</t>
  </si>
  <si>
    <t>Wally Godfrey</t>
  </si>
  <si>
    <t>Bob  Walker</t>
  </si>
  <si>
    <t>Ken Timberlake</t>
  </si>
  <si>
    <t>Formula</t>
  </si>
  <si>
    <t>PREMIER</t>
  </si>
  <si>
    <t>ONE</t>
  </si>
  <si>
    <t>TWO</t>
  </si>
  <si>
    <t>D</t>
  </si>
  <si>
    <t>E</t>
  </si>
  <si>
    <t>F</t>
  </si>
  <si>
    <t>G</t>
  </si>
  <si>
    <t>H</t>
  </si>
  <si>
    <t>I</t>
  </si>
  <si>
    <t>J</t>
  </si>
  <si>
    <t>K</t>
  </si>
  <si>
    <t>L</t>
  </si>
  <si>
    <t>KINGFISHER</t>
  </si>
  <si>
    <t>NOMADS</t>
  </si>
  <si>
    <t>WOKINGHAM</t>
  </si>
  <si>
    <t>BROADMOOR</t>
  </si>
  <si>
    <t>Team Letters</t>
  </si>
  <si>
    <t>M</t>
  </si>
  <si>
    <t>Bracknell, Wokingham &amp; District Table Tennis Association
League Score Sheet</t>
  </si>
  <si>
    <t>Player of the Match:</t>
  </si>
  <si>
    <t>Match Highlights</t>
  </si>
  <si>
    <t>Bill Bailey</t>
  </si>
  <si>
    <t>WM Church</t>
  </si>
  <si>
    <t>A&amp;B</t>
  </si>
  <si>
    <t>A&amp;C</t>
  </si>
  <si>
    <t>B&amp;C</t>
  </si>
  <si>
    <t>X&amp;Y</t>
  </si>
  <si>
    <t>X&amp;Z</t>
  </si>
  <si>
    <t>Y&amp;Z</t>
  </si>
  <si>
    <t>1HW</t>
  </si>
  <si>
    <t>1AW</t>
  </si>
  <si>
    <t>2HW</t>
  </si>
  <si>
    <t>2AW</t>
  </si>
  <si>
    <t>3HW</t>
  </si>
  <si>
    <t>3AW</t>
  </si>
  <si>
    <t>4HW</t>
  </si>
  <si>
    <t>4AW</t>
  </si>
  <si>
    <t>5HW</t>
  </si>
  <si>
    <t>5AW</t>
  </si>
  <si>
    <t>H bye</t>
  </si>
  <si>
    <t>A bye</t>
  </si>
  <si>
    <t>HW</t>
  </si>
  <si>
    <t>AW</t>
  </si>
  <si>
    <t>Louise Fell</t>
  </si>
  <si>
    <t>Linda Barlow</t>
  </si>
  <si>
    <t>Kevin Bailey</t>
  </si>
  <si>
    <t>Michael Houghton</t>
  </si>
  <si>
    <t>Ivor Hardman</t>
  </si>
  <si>
    <t>Simon Clark</t>
  </si>
  <si>
    <t>Jim Spencer</t>
  </si>
  <si>
    <t>Tim Challender</t>
  </si>
  <si>
    <t>Denise Rolfe</t>
  </si>
  <si>
    <t>Ian Donovan</t>
  </si>
  <si>
    <t>Nick Davis</t>
  </si>
  <si>
    <t>Roger Westal</t>
  </si>
  <si>
    <t>John Luxton</t>
  </si>
  <si>
    <t>Dave Connelly</t>
  </si>
  <si>
    <t>P26</t>
  </si>
  <si>
    <t>P27</t>
  </si>
  <si>
    <t>P28</t>
  </si>
  <si>
    <t>SportsAble</t>
  </si>
  <si>
    <t>Austin Blackburn</t>
  </si>
  <si>
    <t>Alan Yeung</t>
  </si>
  <si>
    <t>Peter  Evans</t>
  </si>
  <si>
    <t>Pradip Pithiya</t>
  </si>
  <si>
    <t>Peter Killick</t>
  </si>
  <si>
    <t>Michael Rumbold</t>
  </si>
  <si>
    <t>Tony Gabriel</t>
  </si>
  <si>
    <t>Adele Hitchcock</t>
  </si>
  <si>
    <t>Lucie Bouron</t>
  </si>
  <si>
    <t>Jen Brown</t>
  </si>
  <si>
    <t>Andrew Elliott</t>
  </si>
  <si>
    <t>Graham Outrim</t>
  </si>
  <si>
    <t>Helen Sparks</t>
  </si>
  <si>
    <t>Gwyneth Penny</t>
  </si>
  <si>
    <t>David Wells</t>
  </si>
  <si>
    <t>Deena Li</t>
  </si>
  <si>
    <t>Adam Fiske</t>
  </si>
  <si>
    <t>Keith Jones</t>
  </si>
  <si>
    <t>Daniel Buckle</t>
  </si>
  <si>
    <t>Date: 30/08/2013</t>
  </si>
  <si>
    <t>Version: 5.0</t>
  </si>
  <si>
    <t>Home team to send completed scoresheet to:- Malcolm Codd, 7 Spring Woods, Sandhurst, GU47 8PU or email to malcolm_codd@hotmail.com</t>
  </si>
  <si>
    <t>Clifford Perry</t>
  </si>
  <si>
    <t>Jonnie Bryson-Bond</t>
  </si>
  <si>
    <t>Richard Smith</t>
  </si>
  <si>
    <t>Peter Blyth</t>
  </si>
  <si>
    <t>Mark Bullion</t>
  </si>
  <si>
    <t>Ian Fletcher</t>
  </si>
  <si>
    <t>Rik Singleton</t>
  </si>
  <si>
    <t>Mike Shore</t>
  </si>
  <si>
    <t>Phil Cunnington</t>
  </si>
  <si>
    <t>Jack McDonagh</t>
  </si>
  <si>
    <t>Jennie Bouron</t>
  </si>
  <si>
    <t>Mick Mithcam</t>
  </si>
  <si>
    <t>Carol Byers</t>
  </si>
  <si>
    <t>Dave Gostelow</t>
  </si>
  <si>
    <t>Melvyn Lovegrove</t>
  </si>
  <si>
    <t>John Upham</t>
  </si>
  <si>
    <t>Bernard Schnederle</t>
  </si>
  <si>
    <t>David O'Keefe</t>
  </si>
  <si>
    <t>Diane Talor</t>
  </si>
  <si>
    <t>P29</t>
  </si>
  <si>
    <t>Malcolm Codd</t>
  </si>
  <si>
    <t>Robert Hawes</t>
  </si>
  <si>
    <t>2014/2015 SEASON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</si>
</sst>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d\ dd\-mmm\-yy"/>
    <numFmt numFmtId="165" formatCode="[$-809]dd\ mmmm\ yyyy"/>
  </numFmts>
  <fonts count="51">
    <font>
      <sz val="10"/>
      <name val="Arial"/>
      <family val="0"/>
    </font>
    <font>
      <sz val="14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56"/>
      <name val="Arial"/>
      <family val="2"/>
    </font>
    <font>
      <sz val="12"/>
      <color indexed="56"/>
      <name val="Arial"/>
      <family val="2"/>
    </font>
    <font>
      <sz val="14"/>
      <color indexed="9"/>
      <name val="Arial"/>
      <family val="2"/>
    </font>
    <font>
      <sz val="18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>
        <color indexed="9"/>
      </bottom>
    </border>
    <border>
      <left style="thin"/>
      <right style="medium"/>
      <top style="thin">
        <color indexed="9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/>
      <top style="thin">
        <color indexed="9"/>
      </top>
      <bottom style="medium"/>
    </border>
    <border>
      <left style="thin"/>
      <right>
        <color indexed="63"/>
      </right>
      <top style="medium"/>
      <bottom style="thin">
        <color indexed="9"/>
      </bottom>
    </border>
    <border>
      <left>
        <color indexed="63"/>
      </left>
      <right style="medium"/>
      <top style="medium"/>
      <bottom style="thin">
        <color indexed="9"/>
      </bottom>
    </border>
    <border>
      <left style="medium"/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 style="thin"/>
      <top style="medium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medium"/>
    </border>
    <border>
      <left>
        <color indexed="63"/>
      </left>
      <right style="medium"/>
      <top style="thin">
        <color indexed="9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34" borderId="0" xfId="0" applyFont="1" applyFill="1" applyBorder="1" applyAlignment="1" applyProtection="1">
      <alignment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35" borderId="21" xfId="0" applyFont="1" applyFill="1" applyBorder="1" applyAlignment="1" applyProtection="1">
      <alignment/>
      <protection/>
    </xf>
    <xf numFmtId="0" fontId="10" fillId="35" borderId="22" xfId="0" applyFont="1" applyFill="1" applyBorder="1" applyAlignment="1" applyProtection="1">
      <alignment horizontal="center"/>
      <protection/>
    </xf>
    <xf numFmtId="0" fontId="10" fillId="35" borderId="21" xfId="0" applyFont="1" applyFill="1" applyBorder="1" applyAlignment="1" applyProtection="1">
      <alignment/>
      <protection/>
    </xf>
    <xf numFmtId="0" fontId="1" fillId="35" borderId="23" xfId="0" applyFont="1" applyFill="1" applyBorder="1" applyAlignment="1" applyProtection="1">
      <alignment/>
      <protection/>
    </xf>
    <xf numFmtId="0" fontId="1" fillId="35" borderId="24" xfId="0" applyFont="1" applyFill="1" applyBorder="1" applyAlignment="1" applyProtection="1">
      <alignment/>
      <protection/>
    </xf>
    <xf numFmtId="0" fontId="1" fillId="35" borderId="25" xfId="0" applyFont="1" applyFill="1" applyBorder="1" applyAlignment="1" applyProtection="1">
      <alignment/>
      <protection/>
    </xf>
    <xf numFmtId="0" fontId="10" fillId="35" borderId="13" xfId="0" applyFont="1" applyFill="1" applyBorder="1" applyAlignment="1" applyProtection="1">
      <alignment horizontal="right" vertical="center"/>
      <protection/>
    </xf>
    <xf numFmtId="0" fontId="10" fillId="35" borderId="0" xfId="0" applyFont="1" applyFill="1" applyBorder="1" applyAlignment="1" applyProtection="1">
      <alignment horizontal="center" vertical="center"/>
      <protection/>
    </xf>
    <xf numFmtId="0" fontId="10" fillId="35" borderId="26" xfId="0" applyFont="1" applyFill="1" applyBorder="1" applyAlignment="1" applyProtection="1">
      <alignment horizontal="left" vertical="center"/>
      <protection/>
    </xf>
    <xf numFmtId="0" fontId="10" fillId="35" borderId="17" xfId="0" applyFont="1" applyFill="1" applyBorder="1" applyAlignment="1" applyProtection="1">
      <alignment horizontal="center" vertical="center"/>
      <protection/>
    </xf>
    <xf numFmtId="0" fontId="10" fillId="35" borderId="18" xfId="0" applyFont="1" applyFill="1" applyBorder="1" applyAlignment="1" applyProtection="1">
      <alignment horizontal="right" vertical="center"/>
      <protection/>
    </xf>
    <xf numFmtId="0" fontId="10" fillId="35" borderId="20" xfId="0" applyFont="1" applyFill="1" applyBorder="1" applyAlignment="1" applyProtection="1">
      <alignment horizontal="center" vertical="center"/>
      <protection/>
    </xf>
    <xf numFmtId="0" fontId="10" fillId="35" borderId="27" xfId="0" applyFont="1" applyFill="1" applyBorder="1" applyAlignment="1" applyProtection="1">
      <alignment horizontal="left" vertical="center"/>
      <protection/>
    </xf>
    <xf numFmtId="0" fontId="8" fillId="35" borderId="10" xfId="0" applyFont="1" applyFill="1" applyBorder="1" applyAlignment="1" applyProtection="1">
      <alignment horizontal="right"/>
      <protection/>
    </xf>
    <xf numFmtId="0" fontId="8" fillId="35" borderId="12" xfId="0" applyFont="1" applyFill="1" applyBorder="1" applyAlignment="1" applyProtection="1">
      <alignment horizontal="center" vertical="center"/>
      <protection/>
    </xf>
    <xf numFmtId="0" fontId="8" fillId="35" borderId="11" xfId="0" applyFont="1" applyFill="1" applyBorder="1" applyAlignment="1" applyProtection="1">
      <alignment horizontal="left"/>
      <protection/>
    </xf>
    <xf numFmtId="0" fontId="8" fillId="35" borderId="13" xfId="0" applyFont="1" applyFill="1" applyBorder="1" applyAlignment="1" applyProtection="1">
      <alignment horizontal="right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14" xfId="0" applyFont="1" applyFill="1" applyBorder="1" applyAlignment="1" applyProtection="1">
      <alignment horizontal="left"/>
      <protection/>
    </xf>
    <xf numFmtId="0" fontId="8" fillId="35" borderId="18" xfId="0" applyFont="1" applyFill="1" applyBorder="1" applyAlignment="1" applyProtection="1">
      <alignment horizontal="right"/>
      <protection/>
    </xf>
    <xf numFmtId="0" fontId="8" fillId="35" borderId="20" xfId="0" applyFont="1" applyFill="1" applyBorder="1" applyAlignment="1" applyProtection="1">
      <alignment horizontal="center" vertical="center"/>
      <protection/>
    </xf>
    <xf numFmtId="0" fontId="8" fillId="35" borderId="19" xfId="0" applyFont="1" applyFill="1" applyBorder="1" applyAlignment="1" applyProtection="1">
      <alignment horizontal="left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left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1" fillId="34" borderId="29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7" fillId="36" borderId="28" xfId="0" applyFont="1" applyFill="1" applyBorder="1" applyAlignment="1" applyProtection="1">
      <alignment horizontal="center" vertical="center"/>
      <protection/>
    </xf>
    <xf numFmtId="0" fontId="7" fillId="36" borderId="30" xfId="0" applyFont="1" applyFill="1" applyBorder="1" applyAlignment="1" applyProtection="1">
      <alignment horizontal="center"/>
      <protection/>
    </xf>
    <xf numFmtId="0" fontId="7" fillId="36" borderId="22" xfId="0" applyFont="1" applyFill="1" applyBorder="1" applyAlignment="1" applyProtection="1">
      <alignment horizontal="center"/>
      <protection/>
    </xf>
    <xf numFmtId="0" fontId="1" fillId="34" borderId="31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3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0" fillId="37" borderId="12" xfId="0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13" fillId="37" borderId="0" xfId="0" applyFont="1" applyFill="1" applyAlignment="1" applyProtection="1">
      <alignment/>
      <protection locked="0"/>
    </xf>
    <xf numFmtId="0" fontId="14" fillId="37" borderId="0" xfId="0" applyFont="1" applyFill="1" applyAlignment="1" applyProtection="1">
      <alignment horizontal="left"/>
      <protection locked="0"/>
    </xf>
    <xf numFmtId="0" fontId="14" fillId="37" borderId="0" xfId="0" applyFont="1" applyFill="1" applyAlignment="1" applyProtection="1">
      <alignment/>
      <protection locked="0"/>
    </xf>
    <xf numFmtId="0" fontId="14" fillId="0" borderId="0" xfId="0" applyFont="1" applyAlignment="1" applyProtection="1">
      <alignment horizontal="left"/>
      <protection locked="0"/>
    </xf>
    <xf numFmtId="0" fontId="10" fillId="35" borderId="15" xfId="0" applyFont="1" applyFill="1" applyBorder="1" applyAlignment="1" applyProtection="1">
      <alignment horizontal="center" vertical="center"/>
      <protection locked="0"/>
    </xf>
    <xf numFmtId="0" fontId="10" fillId="35" borderId="34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8" borderId="0" xfId="0" applyFill="1" applyBorder="1" applyAlignment="1">
      <alignment/>
    </xf>
    <xf numFmtId="0" fontId="15" fillId="0" borderId="0" xfId="55" applyFont="1" applyFill="1" applyBorder="1" applyAlignment="1">
      <alignment wrapText="1"/>
      <protection/>
    </xf>
    <xf numFmtId="0" fontId="0" fillId="38" borderId="0" xfId="0" applyFill="1" applyAlignment="1">
      <alignment/>
    </xf>
    <xf numFmtId="0" fontId="5" fillId="35" borderId="28" xfId="0" applyFont="1" applyFill="1" applyBorder="1" applyAlignment="1" applyProtection="1">
      <alignment horizontal="left"/>
      <protection/>
    </xf>
    <xf numFmtId="0" fontId="5" fillId="35" borderId="21" xfId="0" applyFont="1" applyFill="1" applyBorder="1" applyAlignment="1" applyProtection="1">
      <alignment horizontal="left"/>
      <protection/>
    </xf>
    <xf numFmtId="0" fontId="5" fillId="35" borderId="22" xfId="0" applyFont="1" applyFill="1" applyBorder="1" applyAlignment="1" applyProtection="1">
      <alignment horizontal="left"/>
      <protection/>
    </xf>
    <xf numFmtId="0" fontId="10" fillId="35" borderId="28" xfId="0" applyFont="1" applyFill="1" applyBorder="1" applyAlignment="1" applyProtection="1">
      <alignment horizontal="left"/>
      <protection/>
    </xf>
    <xf numFmtId="0" fontId="10" fillId="35" borderId="21" xfId="0" applyFont="1" applyFill="1" applyBorder="1" applyAlignment="1" applyProtection="1">
      <alignment horizontal="left"/>
      <protection/>
    </xf>
    <xf numFmtId="0" fontId="10" fillId="35" borderId="22" xfId="0" applyFont="1" applyFill="1" applyBorder="1" applyAlignment="1" applyProtection="1">
      <alignment horizontal="left"/>
      <protection/>
    </xf>
    <xf numFmtId="0" fontId="10" fillId="35" borderId="21" xfId="0" applyFont="1" applyFill="1" applyBorder="1" applyAlignment="1" applyProtection="1">
      <alignment horizontal="center"/>
      <protection/>
    </xf>
    <xf numFmtId="0" fontId="10" fillId="35" borderId="22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 locked="0"/>
    </xf>
    <xf numFmtId="0" fontId="1" fillId="34" borderId="22" xfId="0" applyFont="1" applyFill="1" applyBorder="1" applyAlignment="1" applyProtection="1">
      <alignment horizontal="center"/>
      <protection locked="0"/>
    </xf>
    <xf numFmtId="0" fontId="3" fillId="34" borderId="28" xfId="0" applyFont="1" applyFill="1" applyBorder="1" applyAlignment="1" applyProtection="1">
      <alignment horizontal="center"/>
      <protection locked="0"/>
    </xf>
    <xf numFmtId="0" fontId="3" fillId="34" borderId="21" xfId="0" applyFont="1" applyFill="1" applyBorder="1" applyAlignment="1" applyProtection="1">
      <alignment horizontal="center"/>
      <protection locked="0"/>
    </xf>
    <xf numFmtId="0" fontId="10" fillId="35" borderId="28" xfId="0" applyFont="1" applyFill="1" applyBorder="1" applyAlignment="1" applyProtection="1">
      <alignment horizontal="center"/>
      <protection/>
    </xf>
    <xf numFmtId="0" fontId="7" fillId="36" borderId="28" xfId="0" applyFont="1" applyFill="1" applyBorder="1" applyAlignment="1" applyProtection="1">
      <alignment horizontal="center" vertical="center"/>
      <protection/>
    </xf>
    <xf numFmtId="0" fontId="7" fillId="36" borderId="21" xfId="0" applyFont="1" applyFill="1" applyBorder="1" applyAlignment="1" applyProtection="1">
      <alignment horizontal="center" vertical="center"/>
      <protection/>
    </xf>
    <xf numFmtId="0" fontId="7" fillId="36" borderId="22" xfId="0" applyFont="1" applyFill="1" applyBorder="1" applyAlignment="1" applyProtection="1">
      <alignment horizontal="center" vertical="center"/>
      <protection/>
    </xf>
    <xf numFmtId="0" fontId="3" fillId="34" borderId="35" xfId="0" applyFont="1" applyFill="1" applyBorder="1" applyAlignment="1" applyProtection="1">
      <alignment horizontal="left"/>
      <protection locked="0"/>
    </xf>
    <xf numFmtId="0" fontId="3" fillId="34" borderId="36" xfId="0" applyFont="1" applyFill="1" applyBorder="1" applyAlignment="1" applyProtection="1">
      <alignment horizontal="left"/>
      <protection locked="0"/>
    </xf>
    <xf numFmtId="0" fontId="3" fillId="34" borderId="37" xfId="0" applyFont="1" applyFill="1" applyBorder="1" applyAlignment="1" applyProtection="1">
      <alignment horizontal="left"/>
      <protection locked="0"/>
    </xf>
    <xf numFmtId="0" fontId="1" fillId="34" borderId="38" xfId="0" applyFont="1" applyFill="1" applyBorder="1" applyAlignment="1" applyProtection="1">
      <alignment horizontal="center"/>
      <protection/>
    </xf>
    <xf numFmtId="0" fontId="1" fillId="34" borderId="39" xfId="0" applyFont="1" applyFill="1" applyBorder="1" applyAlignment="1" applyProtection="1">
      <alignment horizontal="center"/>
      <protection/>
    </xf>
    <xf numFmtId="0" fontId="3" fillId="34" borderId="40" xfId="0" applyFont="1" applyFill="1" applyBorder="1" applyAlignment="1" applyProtection="1">
      <alignment horizontal="left"/>
      <protection locked="0"/>
    </xf>
    <xf numFmtId="0" fontId="3" fillId="34" borderId="41" xfId="0" applyFont="1" applyFill="1" applyBorder="1" applyAlignment="1" applyProtection="1">
      <alignment horizontal="left"/>
      <protection locked="0"/>
    </xf>
    <xf numFmtId="0" fontId="3" fillId="34" borderId="42" xfId="0" applyFont="1" applyFill="1" applyBorder="1" applyAlignment="1" applyProtection="1">
      <alignment horizontal="left"/>
      <protection locked="0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center" vertical="center"/>
      <protection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 applyProtection="1">
      <alignment horizontal="center" vertical="center"/>
      <protection/>
    </xf>
    <xf numFmtId="0" fontId="2" fillId="35" borderId="22" xfId="0" applyFont="1" applyFill="1" applyBorder="1" applyAlignment="1" applyProtection="1">
      <alignment horizontal="center" vertical="center"/>
      <protection/>
    </xf>
    <xf numFmtId="0" fontId="7" fillId="36" borderId="28" xfId="0" applyFont="1" applyFill="1" applyBorder="1" applyAlignment="1" applyProtection="1">
      <alignment horizontal="right" vertical="center"/>
      <protection/>
    </xf>
    <xf numFmtId="0" fontId="7" fillId="36" borderId="21" xfId="0" applyFont="1" applyFill="1" applyBorder="1" applyAlignment="1" applyProtection="1">
      <alignment horizontal="right" vertical="center"/>
      <protection/>
    </xf>
    <xf numFmtId="0" fontId="7" fillId="36" borderId="22" xfId="0" applyFont="1" applyFill="1" applyBorder="1" applyAlignment="1" applyProtection="1">
      <alignment horizontal="right" vertical="center"/>
      <protection/>
    </xf>
    <xf numFmtId="0" fontId="3" fillId="34" borderId="43" xfId="0" applyFont="1" applyFill="1" applyBorder="1" applyAlignment="1" applyProtection="1">
      <alignment horizontal="left"/>
      <protection locked="0"/>
    </xf>
    <xf numFmtId="0" fontId="3" fillId="34" borderId="44" xfId="0" applyFont="1" applyFill="1" applyBorder="1" applyAlignment="1" applyProtection="1">
      <alignment horizontal="left"/>
      <protection locked="0"/>
    </xf>
    <xf numFmtId="0" fontId="3" fillId="34" borderId="45" xfId="0" applyFont="1" applyFill="1" applyBorder="1" applyAlignment="1" applyProtection="1">
      <alignment horizontal="left"/>
      <protection locked="0"/>
    </xf>
    <xf numFmtId="0" fontId="10" fillId="35" borderId="15" xfId="0" applyFont="1" applyFill="1" applyBorder="1" applyAlignment="1" applyProtection="1">
      <alignment horizontal="center"/>
      <protection/>
    </xf>
    <xf numFmtId="0" fontId="10" fillId="35" borderId="17" xfId="0" applyFont="1" applyFill="1" applyBorder="1" applyAlignment="1" applyProtection="1">
      <alignment horizontal="center"/>
      <protection/>
    </xf>
    <xf numFmtId="0" fontId="10" fillId="35" borderId="16" xfId="0" applyFont="1" applyFill="1" applyBorder="1" applyAlignment="1" applyProtection="1">
      <alignment horizontal="center"/>
      <protection/>
    </xf>
    <xf numFmtId="0" fontId="9" fillId="35" borderId="10" xfId="0" applyFont="1" applyFill="1" applyBorder="1" applyAlignment="1" applyProtection="1">
      <alignment horizontal="center" vertical="center"/>
      <protection/>
    </xf>
    <xf numFmtId="0" fontId="9" fillId="35" borderId="12" xfId="0" applyFont="1" applyFill="1" applyBorder="1" applyAlignment="1" applyProtection="1">
      <alignment horizontal="center" vertical="center"/>
      <protection/>
    </xf>
    <xf numFmtId="0" fontId="9" fillId="35" borderId="11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20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" fillId="34" borderId="46" xfId="0" applyFont="1" applyFill="1" applyBorder="1" applyAlignment="1" applyProtection="1">
      <alignment horizontal="center"/>
      <protection/>
    </xf>
    <xf numFmtId="0" fontId="1" fillId="34" borderId="47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0" fillId="35" borderId="48" xfId="0" applyFont="1" applyFill="1" applyBorder="1" applyAlignment="1" applyProtection="1">
      <alignment horizontal="center"/>
      <protection/>
    </xf>
    <xf numFmtId="0" fontId="10" fillId="35" borderId="49" xfId="0" applyFont="1" applyFill="1" applyBorder="1" applyAlignment="1" applyProtection="1">
      <alignment horizontal="center"/>
      <protection/>
    </xf>
    <xf numFmtId="0" fontId="10" fillId="35" borderId="50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33" borderId="20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5" fillId="35" borderId="28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12" fillId="35" borderId="28" xfId="0" applyFont="1" applyFill="1" applyBorder="1" applyAlignment="1" applyProtection="1">
      <alignment horizontal="left"/>
      <protection/>
    </xf>
    <xf numFmtId="0" fontId="12" fillId="35" borderId="22" xfId="0" applyFont="1" applyFill="1" applyBorder="1" applyAlignment="1" applyProtection="1">
      <alignment horizontal="left"/>
      <protection/>
    </xf>
    <xf numFmtId="0" fontId="2" fillId="35" borderId="28" xfId="0" applyFont="1" applyFill="1" applyBorder="1" applyAlignment="1" applyProtection="1">
      <alignment horizontal="center"/>
      <protection/>
    </xf>
    <xf numFmtId="0" fontId="2" fillId="35" borderId="21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0" fillId="39" borderId="10" xfId="0" applyFill="1" applyBorder="1" applyAlignment="1" applyProtection="1">
      <alignment horizontal="left" vertical="top" wrapText="1"/>
      <protection locked="0"/>
    </xf>
    <xf numFmtId="0" fontId="0" fillId="39" borderId="12" xfId="0" applyFill="1" applyBorder="1" applyAlignment="1" applyProtection="1">
      <alignment horizontal="left" vertical="top" wrapText="1"/>
      <protection locked="0"/>
    </xf>
    <xf numFmtId="0" fontId="0" fillId="39" borderId="11" xfId="0" applyFill="1" applyBorder="1" applyAlignment="1" applyProtection="1">
      <alignment horizontal="left" vertical="top" wrapText="1"/>
      <protection locked="0"/>
    </xf>
    <xf numFmtId="0" fontId="0" fillId="39" borderId="13" xfId="0" applyFill="1" applyBorder="1" applyAlignment="1" applyProtection="1">
      <alignment horizontal="left" vertical="top" wrapText="1"/>
      <protection locked="0"/>
    </xf>
    <xf numFmtId="0" fontId="0" fillId="39" borderId="0" xfId="0" applyFill="1" applyBorder="1" applyAlignment="1" applyProtection="1">
      <alignment horizontal="left" vertical="top" wrapText="1"/>
      <protection locked="0"/>
    </xf>
    <xf numFmtId="0" fontId="0" fillId="39" borderId="14" xfId="0" applyFill="1" applyBorder="1" applyAlignment="1" applyProtection="1">
      <alignment horizontal="left" vertical="top" wrapText="1"/>
      <protection locked="0"/>
    </xf>
    <xf numFmtId="0" fontId="0" fillId="39" borderId="18" xfId="0" applyFill="1" applyBorder="1" applyAlignment="1" applyProtection="1">
      <alignment horizontal="left" vertical="top" wrapText="1"/>
      <protection locked="0"/>
    </xf>
    <xf numFmtId="0" fontId="0" fillId="39" borderId="20" xfId="0" applyFill="1" applyBorder="1" applyAlignment="1" applyProtection="1">
      <alignment horizontal="left" vertical="top" wrapText="1"/>
      <protection locked="0"/>
    </xf>
    <xf numFmtId="0" fontId="0" fillId="39" borderId="19" xfId="0" applyFill="1" applyBorder="1" applyAlignment="1" applyProtection="1">
      <alignment horizontal="left" vertical="top" wrapText="1"/>
      <protection locked="0"/>
    </xf>
    <xf numFmtId="0" fontId="11" fillId="40" borderId="28" xfId="0" applyFont="1" applyFill="1" applyBorder="1" applyAlignment="1" applyProtection="1">
      <alignment horizontal="center" vertical="center" wrapText="1"/>
      <protection/>
    </xf>
    <xf numFmtId="0" fontId="11" fillId="40" borderId="2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/>
      <protection locked="0"/>
    </xf>
    <xf numFmtId="0" fontId="4" fillId="34" borderId="21" xfId="0" applyFont="1" applyFill="1" applyBorder="1" applyAlignment="1" applyProtection="1">
      <alignment horizontal="center"/>
      <protection locked="0"/>
    </xf>
    <xf numFmtId="0" fontId="4" fillId="34" borderId="22" xfId="0" applyFont="1" applyFill="1" applyBorder="1" applyAlignment="1" applyProtection="1">
      <alignment horizontal="center"/>
      <protection locked="0"/>
    </xf>
    <xf numFmtId="0" fontId="10" fillId="35" borderId="51" xfId="0" applyFont="1" applyFill="1" applyBorder="1" applyAlignment="1" applyProtection="1">
      <alignment horizontal="center"/>
      <protection/>
    </xf>
    <xf numFmtId="0" fontId="10" fillId="35" borderId="52" xfId="0" applyFont="1" applyFill="1" applyBorder="1" applyAlignment="1" applyProtection="1">
      <alignment horizontal="center"/>
      <protection/>
    </xf>
    <xf numFmtId="0" fontId="10" fillId="35" borderId="53" xfId="0" applyFont="1" applyFill="1" applyBorder="1" applyAlignment="1" applyProtection="1">
      <alignment horizontal="center"/>
      <protection/>
    </xf>
    <xf numFmtId="164" fontId="1" fillId="34" borderId="28" xfId="0" applyNumberFormat="1" applyFont="1" applyFill="1" applyBorder="1" applyAlignment="1" applyProtection="1">
      <alignment horizontal="center"/>
      <protection locked="0"/>
    </xf>
    <xf numFmtId="164" fontId="1" fillId="34" borderId="21" xfId="0" applyNumberFormat="1" applyFont="1" applyFill="1" applyBorder="1" applyAlignment="1" applyProtection="1">
      <alignment horizontal="center"/>
      <protection locked="0"/>
    </xf>
    <xf numFmtId="164" fontId="1" fillId="34" borderId="22" xfId="0" applyNumberFormat="1" applyFont="1" applyFill="1" applyBorder="1" applyAlignment="1" applyProtection="1">
      <alignment horizontal="center"/>
      <protection locked="0"/>
    </xf>
    <xf numFmtId="0" fontId="11" fillId="40" borderId="22" xfId="0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1" fillId="34" borderId="54" xfId="0" applyFont="1" applyFill="1" applyBorder="1" applyAlignment="1" applyProtection="1">
      <alignment horizontal="center"/>
      <protection/>
    </xf>
    <xf numFmtId="0" fontId="1" fillId="34" borderId="55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layer Member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3</xdr:col>
      <xdr:colOff>276225</xdr:colOff>
      <xdr:row>1</xdr:row>
      <xdr:rowOff>971550</xdr:rowOff>
    </xdr:to>
    <xdr:pic>
      <xdr:nvPicPr>
        <xdr:cNvPr id="1" name="Picture 1" descr="bwdtta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0975"/>
          <a:ext cx="838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AR51"/>
  <sheetViews>
    <sheetView showGridLines="0" tabSelected="1" zoomScalePageLayoutView="0" workbookViewId="0" topLeftCell="A1">
      <selection activeCell="M5" sqref="M5:N5"/>
    </sheetView>
  </sheetViews>
  <sheetFormatPr defaultColWidth="9.140625" defaultRowHeight="12.75"/>
  <cols>
    <col min="1" max="1" width="4.7109375" style="14" customWidth="1"/>
    <col min="2" max="2" width="6.421875" style="14" customWidth="1"/>
    <col min="3" max="3" width="2.57421875" style="14" bestFit="1" customWidth="1"/>
    <col min="4" max="4" width="7.28125" style="14" customWidth="1"/>
    <col min="5" max="5" width="4.421875" style="14" bestFit="1" customWidth="1"/>
    <col min="6" max="6" width="2.140625" style="14" bestFit="1" customWidth="1"/>
    <col min="7" max="7" width="5.140625" style="14" customWidth="1"/>
    <col min="8" max="8" width="4.421875" style="14" bestFit="1" customWidth="1"/>
    <col min="9" max="9" width="2.140625" style="14" bestFit="1" customWidth="1"/>
    <col min="10" max="10" width="4.8515625" style="14" customWidth="1"/>
    <col min="11" max="11" width="4.7109375" style="14" customWidth="1"/>
    <col min="12" max="12" width="1.421875" style="14" customWidth="1"/>
    <col min="13" max="13" width="6.00390625" style="14" customWidth="1"/>
    <col min="14" max="14" width="0.13671875" style="14" customWidth="1"/>
    <col min="15" max="15" width="4.140625" style="14" customWidth="1"/>
    <col min="16" max="16" width="2.140625" style="14" bestFit="1" customWidth="1"/>
    <col min="17" max="17" width="4.421875" style="14" customWidth="1"/>
    <col min="18" max="18" width="4.140625" style="14" customWidth="1"/>
    <col min="19" max="19" width="2.140625" style="14" bestFit="1" customWidth="1"/>
    <col min="20" max="20" width="5.140625" style="14" customWidth="1"/>
    <col min="21" max="21" width="4.421875" style="14" bestFit="1" customWidth="1"/>
    <col min="22" max="22" width="2.140625" style="14" bestFit="1" customWidth="1"/>
    <col min="23" max="23" width="4.421875" style="14" bestFit="1" customWidth="1"/>
    <col min="24" max="24" width="7.28125" style="14" customWidth="1"/>
    <col min="25" max="25" width="0.42578125" style="14" customWidth="1"/>
    <col min="26" max="26" width="6.28125" style="14" customWidth="1"/>
    <col min="27" max="27" width="8.8515625" style="14" customWidth="1"/>
    <col min="28" max="28" width="11.28125" style="14" customWidth="1"/>
    <col min="29" max="29" width="16.00390625" style="14" customWidth="1"/>
    <col min="30" max="30" width="1.1484375" style="14" customWidth="1"/>
    <col min="31" max="31" width="8.421875" style="14" hidden="1" customWidth="1"/>
    <col min="32" max="32" width="8.7109375" style="14" hidden="1" customWidth="1"/>
    <col min="33" max="44" width="9.140625" style="71" hidden="1" customWidth="1"/>
    <col min="45" max="16384" width="9.140625" style="73" customWidth="1"/>
  </cols>
  <sheetData>
    <row r="1" spans="1:32" ht="12.75" customHeight="1" thickBot="1">
      <c r="A1" s="51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71"/>
      <c r="AF1" s="71"/>
    </row>
    <row r="2" spans="1:32" ht="76.5" customHeight="1" thickBot="1">
      <c r="A2" s="51"/>
      <c r="B2" s="154"/>
      <c r="C2" s="155"/>
      <c r="D2" s="155"/>
      <c r="E2" s="155" t="s">
        <v>115</v>
      </c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71"/>
      <c r="AD2" s="127"/>
      <c r="AE2" s="71"/>
      <c r="AF2" s="71"/>
    </row>
    <row r="3" spans="1:32" ht="16.5" thickBot="1">
      <c r="A3" s="51"/>
      <c r="B3" s="137" t="s">
        <v>202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9"/>
      <c r="AA3" s="140" t="s">
        <v>116</v>
      </c>
      <c r="AB3" s="141"/>
      <c r="AC3" s="52"/>
      <c r="AD3" s="127"/>
      <c r="AE3" s="71"/>
      <c r="AF3" s="71"/>
    </row>
    <row r="4" spans="1:32" ht="18" customHeight="1" thickBot="1">
      <c r="A4" s="127"/>
      <c r="B4" s="77" t="s">
        <v>0</v>
      </c>
      <c r="C4" s="78"/>
      <c r="D4" s="78"/>
      <c r="E4" s="79"/>
      <c r="F4" s="162" t="s">
        <v>97</v>
      </c>
      <c r="G4" s="163"/>
      <c r="H4" s="163"/>
      <c r="I4" s="163"/>
      <c r="J4" s="163"/>
      <c r="K4" s="163"/>
      <c r="L4" s="163"/>
      <c r="M4" s="163"/>
      <c r="N4" s="164"/>
      <c r="O4" s="77" t="s">
        <v>1</v>
      </c>
      <c r="P4" s="78"/>
      <c r="Q4" s="78"/>
      <c r="R4" s="79"/>
      <c r="S4" s="168"/>
      <c r="T4" s="169"/>
      <c r="U4" s="169"/>
      <c r="V4" s="169"/>
      <c r="W4" s="169"/>
      <c r="X4" s="169"/>
      <c r="Y4" s="169"/>
      <c r="Z4" s="170"/>
      <c r="AA4" s="142" t="s">
        <v>117</v>
      </c>
      <c r="AB4" s="143"/>
      <c r="AC4" s="144"/>
      <c r="AD4" s="127"/>
      <c r="AE4" s="71"/>
      <c r="AF4" s="71"/>
    </row>
    <row r="5" spans="1:32" ht="18" customHeight="1" thickBot="1">
      <c r="A5" s="127"/>
      <c r="B5" s="77" t="s">
        <v>2</v>
      </c>
      <c r="C5" s="78"/>
      <c r="D5" s="78"/>
      <c r="E5" s="79"/>
      <c r="F5" s="87"/>
      <c r="G5" s="88"/>
      <c r="H5" s="88"/>
      <c r="I5" s="88"/>
      <c r="J5" s="88"/>
      <c r="K5" s="88"/>
      <c r="L5" s="15"/>
      <c r="M5" s="85" t="s">
        <v>14</v>
      </c>
      <c r="N5" s="86"/>
      <c r="O5" s="77" t="s">
        <v>13</v>
      </c>
      <c r="P5" s="78"/>
      <c r="Q5" s="78"/>
      <c r="R5" s="79"/>
      <c r="S5" s="87"/>
      <c r="T5" s="88"/>
      <c r="U5" s="88"/>
      <c r="V5" s="88"/>
      <c r="W5" s="88"/>
      <c r="X5" s="88"/>
      <c r="Y5" s="15"/>
      <c r="Z5" s="16" t="s">
        <v>14</v>
      </c>
      <c r="AA5" s="145"/>
      <c r="AB5" s="146"/>
      <c r="AC5" s="147"/>
      <c r="AD5" s="127"/>
      <c r="AE5" s="71"/>
      <c r="AF5" s="71"/>
    </row>
    <row r="6" spans="1:32" ht="18.75" thickBot="1">
      <c r="A6" s="127"/>
      <c r="B6" s="165" t="s">
        <v>4</v>
      </c>
      <c r="C6" s="166"/>
      <c r="D6" s="167"/>
      <c r="E6" s="89" t="s">
        <v>5</v>
      </c>
      <c r="F6" s="83"/>
      <c r="G6" s="83"/>
      <c r="H6" s="83"/>
      <c r="I6" s="83"/>
      <c r="J6" s="83"/>
      <c r="K6" s="83"/>
      <c r="L6" s="17"/>
      <c r="M6" s="83" t="s">
        <v>23</v>
      </c>
      <c r="N6" s="84"/>
      <c r="O6" s="80" t="s">
        <v>4</v>
      </c>
      <c r="P6" s="81"/>
      <c r="Q6" s="82"/>
      <c r="R6" s="89" t="s">
        <v>5</v>
      </c>
      <c r="S6" s="83"/>
      <c r="T6" s="83"/>
      <c r="U6" s="83"/>
      <c r="V6" s="83"/>
      <c r="W6" s="83"/>
      <c r="X6" s="83"/>
      <c r="Y6" s="19"/>
      <c r="Z6" s="18" t="s">
        <v>23</v>
      </c>
      <c r="AA6" s="148"/>
      <c r="AB6" s="149"/>
      <c r="AC6" s="150"/>
      <c r="AD6" s="127"/>
      <c r="AE6" s="71"/>
      <c r="AF6" s="71"/>
    </row>
    <row r="7" spans="1:32" ht="18">
      <c r="A7" s="127"/>
      <c r="B7" s="116" t="s">
        <v>14</v>
      </c>
      <c r="C7" s="117"/>
      <c r="D7" s="118"/>
      <c r="E7" s="98"/>
      <c r="F7" s="99"/>
      <c r="G7" s="99"/>
      <c r="H7" s="99"/>
      <c r="I7" s="99"/>
      <c r="J7" s="99"/>
      <c r="K7" s="100"/>
      <c r="L7" s="20"/>
      <c r="M7" s="96">
        <f>IF(AND(X12=1,AE12=0),1,0)+IF(AND(X16=1,AE16=0),1,0)+IF(AND(X21=1,AE21=0),1,0)+IF(AND(OR(B17="A&amp;B",B17="A&amp;C"),X17=1,AE17=0),0.5,0)</f>
        <v>0</v>
      </c>
      <c r="N7" s="97"/>
      <c r="O7" s="165" t="s">
        <v>16</v>
      </c>
      <c r="P7" s="166"/>
      <c r="Q7" s="167"/>
      <c r="R7" s="98"/>
      <c r="S7" s="99"/>
      <c r="T7" s="99"/>
      <c r="U7" s="99"/>
      <c r="V7" s="99"/>
      <c r="W7" s="99"/>
      <c r="X7" s="100"/>
      <c r="Y7" s="20"/>
      <c r="Z7" s="48">
        <f>IF(AND(Z12=1,AF12=0),1,0)+IF(AND(Z15=1,AF15=0),1,0)+IF(AND(Z20=1,AF20=0),1,0)+IF(AND(OR(D17="X&amp;Y",D17="X&amp;Z"),Z17=1,AF17=0),0.5,0)</f>
        <v>0</v>
      </c>
      <c r="AA7" s="148"/>
      <c r="AB7" s="149"/>
      <c r="AC7" s="150"/>
      <c r="AD7" s="127"/>
      <c r="AE7" s="71"/>
      <c r="AF7" s="71"/>
    </row>
    <row r="8" spans="1:32" ht="18">
      <c r="A8" s="127"/>
      <c r="B8" s="116" t="s">
        <v>18</v>
      </c>
      <c r="C8" s="117"/>
      <c r="D8" s="118"/>
      <c r="E8" s="113"/>
      <c r="F8" s="114"/>
      <c r="G8" s="114"/>
      <c r="H8" s="114"/>
      <c r="I8" s="114"/>
      <c r="J8" s="114"/>
      <c r="K8" s="115"/>
      <c r="L8" s="21"/>
      <c r="M8" s="175">
        <f>IF(AND(X13=1,AE13=0),1,0)+IF(AND(X15=1,AE15=0),1,0)+IF(AND(X19=1,AE19=0),1,0)+IF(AND(OR(B17="A&amp;B",B17="B&amp;C"),X17=1,AE17=0),0.5,0)</f>
        <v>0</v>
      </c>
      <c r="N8" s="176"/>
      <c r="O8" s="116" t="s">
        <v>19</v>
      </c>
      <c r="P8" s="117"/>
      <c r="Q8" s="118"/>
      <c r="R8" s="113"/>
      <c r="S8" s="114"/>
      <c r="T8" s="114"/>
      <c r="U8" s="114"/>
      <c r="V8" s="114"/>
      <c r="W8" s="114"/>
      <c r="X8" s="115"/>
      <c r="Y8" s="21"/>
      <c r="Z8" s="49">
        <f>IF(AND(Z13=1,AF13=0),1,0)+IF(AND(Z18=1,AF18=0),1,0)+IF(AND(Z21=1,AF21=0),1,0)+IF(AND(OR(D17="Y&amp;Z",D17="X&amp;Y"),Z17=1,AF17=0),0.5,0)</f>
        <v>0</v>
      </c>
      <c r="AA8" s="148"/>
      <c r="AB8" s="149"/>
      <c r="AC8" s="150"/>
      <c r="AD8" s="127"/>
      <c r="AE8" s="71"/>
      <c r="AF8" s="71"/>
    </row>
    <row r="9" spans="1:32" ht="18.75" thickBot="1">
      <c r="A9" s="127"/>
      <c r="B9" s="128" t="s">
        <v>20</v>
      </c>
      <c r="C9" s="129"/>
      <c r="D9" s="130"/>
      <c r="E9" s="93"/>
      <c r="F9" s="94"/>
      <c r="G9" s="94"/>
      <c r="H9" s="94"/>
      <c r="I9" s="94"/>
      <c r="J9" s="94"/>
      <c r="K9" s="95"/>
      <c r="L9" s="22"/>
      <c r="M9" s="125">
        <f>IF(AND(X14=1,AE14=0),1,0)+IF(AND(X18=1,AE18=0),1,0)+IF(AND(X20=1,AE20=0),1,0)+IF(AND(OR(B17="B&amp;C",B17="A&amp;C"),X17=1,AE17=0),0.5,0)</f>
        <v>0</v>
      </c>
      <c r="N9" s="126"/>
      <c r="O9" s="128" t="s">
        <v>21</v>
      </c>
      <c r="P9" s="129"/>
      <c r="Q9" s="130"/>
      <c r="R9" s="93"/>
      <c r="S9" s="94"/>
      <c r="T9" s="94"/>
      <c r="U9" s="94"/>
      <c r="V9" s="94"/>
      <c r="W9" s="94"/>
      <c r="X9" s="95"/>
      <c r="Y9" s="22"/>
      <c r="Z9" s="50">
        <f>IF(AND(Z14=1,AF14=0),1,0)+IF(AND(Z16=1,AF16=0),1,0)+IF(AND(Z19=1,AF19=0),1,0)+IF(AND(OR(D17="Y&amp;Z",D17="X&amp;Z"),Z17=1,AF17=0),0.5,0)</f>
        <v>0</v>
      </c>
      <c r="AA9" s="148"/>
      <c r="AB9" s="149"/>
      <c r="AC9" s="150"/>
      <c r="AD9" s="127"/>
      <c r="AE9" s="71"/>
      <c r="AF9" s="71"/>
    </row>
    <row r="10" spans="1:32" ht="15" customHeight="1" thickBot="1">
      <c r="A10" s="127"/>
      <c r="B10" s="101" t="s">
        <v>10</v>
      </c>
      <c r="C10" s="102"/>
      <c r="D10" s="103"/>
      <c r="E10" s="156">
        <v>1</v>
      </c>
      <c r="F10" s="157"/>
      <c r="G10" s="158"/>
      <c r="H10" s="156">
        <v>2</v>
      </c>
      <c r="I10" s="157"/>
      <c r="J10" s="158"/>
      <c r="K10" s="156">
        <v>3</v>
      </c>
      <c r="L10" s="157"/>
      <c r="M10" s="158"/>
      <c r="N10" s="57"/>
      <c r="O10" s="157">
        <v>4</v>
      </c>
      <c r="P10" s="157"/>
      <c r="Q10" s="158"/>
      <c r="R10" s="156">
        <v>5</v>
      </c>
      <c r="S10" s="157"/>
      <c r="T10" s="158"/>
      <c r="U10" s="119" t="s">
        <v>11</v>
      </c>
      <c r="V10" s="120"/>
      <c r="W10" s="121"/>
      <c r="X10" s="107" t="s">
        <v>12</v>
      </c>
      <c r="Y10" s="108"/>
      <c r="Z10" s="109"/>
      <c r="AA10" s="148"/>
      <c r="AB10" s="149"/>
      <c r="AC10" s="150"/>
      <c r="AD10" s="127"/>
      <c r="AE10" s="71"/>
      <c r="AF10" s="71"/>
    </row>
    <row r="11" spans="1:44" ht="15.75" thickBot="1">
      <c r="A11" s="127"/>
      <c r="B11" s="104"/>
      <c r="C11" s="105"/>
      <c r="D11" s="106"/>
      <c r="E11" s="159"/>
      <c r="F11" s="160"/>
      <c r="G11" s="161"/>
      <c r="H11" s="159"/>
      <c r="I11" s="160"/>
      <c r="J11" s="161"/>
      <c r="K11" s="159"/>
      <c r="L11" s="160"/>
      <c r="M11" s="161"/>
      <c r="N11" s="58"/>
      <c r="O11" s="160"/>
      <c r="P11" s="160"/>
      <c r="Q11" s="161"/>
      <c r="R11" s="159"/>
      <c r="S11" s="160"/>
      <c r="T11" s="161"/>
      <c r="U11" s="122"/>
      <c r="V11" s="123"/>
      <c r="W11" s="124"/>
      <c r="X11" s="39" t="s">
        <v>9</v>
      </c>
      <c r="Y11" s="40"/>
      <c r="Z11" s="41" t="s">
        <v>13</v>
      </c>
      <c r="AA11" s="148"/>
      <c r="AB11" s="149"/>
      <c r="AC11" s="150"/>
      <c r="AD11" s="127"/>
      <c r="AE11" s="72" t="s">
        <v>136</v>
      </c>
      <c r="AF11" s="72" t="s">
        <v>137</v>
      </c>
      <c r="AG11" s="72" t="s">
        <v>126</v>
      </c>
      <c r="AH11" s="72" t="s">
        <v>127</v>
      </c>
      <c r="AI11" s="72" t="s">
        <v>128</v>
      </c>
      <c r="AJ11" s="72" t="s">
        <v>129</v>
      </c>
      <c r="AK11" s="72" t="s">
        <v>130</v>
      </c>
      <c r="AL11" s="72" t="s">
        <v>131</v>
      </c>
      <c r="AM11" s="72" t="s">
        <v>132</v>
      </c>
      <c r="AN11" s="72" t="s">
        <v>133</v>
      </c>
      <c r="AO11" s="72" t="s">
        <v>134</v>
      </c>
      <c r="AP11" s="72" t="s">
        <v>135</v>
      </c>
      <c r="AQ11" s="72" t="s">
        <v>138</v>
      </c>
      <c r="AR11" s="72" t="s">
        <v>139</v>
      </c>
    </row>
    <row r="12" spans="1:44" ht="18.75" thickBot="1">
      <c r="A12" s="127"/>
      <c r="B12" s="23" t="s">
        <v>14</v>
      </c>
      <c r="C12" s="24" t="s">
        <v>15</v>
      </c>
      <c r="D12" s="25" t="s">
        <v>16</v>
      </c>
      <c r="E12" s="2"/>
      <c r="F12" s="53" t="s">
        <v>17</v>
      </c>
      <c r="G12" s="3"/>
      <c r="H12" s="2"/>
      <c r="I12" s="53" t="s">
        <v>17</v>
      </c>
      <c r="J12" s="3"/>
      <c r="K12" s="2"/>
      <c r="L12" s="53" t="s">
        <v>17</v>
      </c>
      <c r="M12" s="3"/>
      <c r="N12" s="59"/>
      <c r="O12" s="4"/>
      <c r="P12" s="53" t="s">
        <v>17</v>
      </c>
      <c r="Q12" s="3"/>
      <c r="R12" s="2"/>
      <c r="S12" s="53" t="s">
        <v>17</v>
      </c>
      <c r="T12" s="4"/>
      <c r="U12" s="30"/>
      <c r="V12" s="31" t="s">
        <v>17</v>
      </c>
      <c r="W12" s="32"/>
      <c r="X12" s="42">
        <f>IF(AND(AQ12&gt;AR12,AQ12&gt;=3),1,0)</f>
        <v>0</v>
      </c>
      <c r="Y12" s="43"/>
      <c r="Z12" s="44">
        <f>IF(AND(AR12&gt;AQ12,AR12&gt;=3),1,0)</f>
        <v>0</v>
      </c>
      <c r="AA12" s="148"/>
      <c r="AB12" s="149"/>
      <c r="AC12" s="150"/>
      <c r="AD12" s="127"/>
      <c r="AE12" s="71">
        <f>IF($R$7="",3,0)</f>
        <v>3</v>
      </c>
      <c r="AF12" s="71">
        <f>IF($E$7="",3,0)</f>
        <v>3</v>
      </c>
      <c r="AG12" s="71">
        <f>IF(E12&gt;G12,1,0)</f>
        <v>0</v>
      </c>
      <c r="AH12" s="71">
        <f>IF(E12&lt;G12,1,0)</f>
        <v>0</v>
      </c>
      <c r="AI12" s="71">
        <f>IF(H12&gt;J12,1,0)</f>
        <v>0</v>
      </c>
      <c r="AJ12" s="71">
        <f>IF(H12&lt;J12,1,0)</f>
        <v>0</v>
      </c>
      <c r="AK12" s="71">
        <f>IF(K12&gt;M12,1,0)</f>
        <v>0</v>
      </c>
      <c r="AL12" s="71">
        <f>IF(K12&lt;M12,1,0)</f>
        <v>0</v>
      </c>
      <c r="AM12" s="71">
        <f>IF(O12&gt;Q12,1,0)</f>
        <v>0</v>
      </c>
      <c r="AN12" s="71">
        <f>IF(O12&lt;Q12,1,0)</f>
        <v>0</v>
      </c>
      <c r="AO12" s="71">
        <f>IF(R12&gt;T12,1,0)</f>
        <v>0</v>
      </c>
      <c r="AP12" s="71">
        <f>IF(R12&lt;T12,1,0)</f>
        <v>0</v>
      </c>
      <c r="AQ12" s="71">
        <f>SUM(AE12,AG12,AI12,AK12,AM12,AO12)</f>
        <v>3</v>
      </c>
      <c r="AR12" s="71">
        <f>SUM(AF12,AH12,AJ12,AL12,AN12,AP12)</f>
        <v>3</v>
      </c>
    </row>
    <row r="13" spans="1:44" ht="18.75" thickBot="1">
      <c r="A13" s="127"/>
      <c r="B13" s="23" t="s">
        <v>18</v>
      </c>
      <c r="C13" s="24" t="s">
        <v>15</v>
      </c>
      <c r="D13" s="25" t="s">
        <v>19</v>
      </c>
      <c r="E13" s="5"/>
      <c r="F13" s="54" t="s">
        <v>17</v>
      </c>
      <c r="G13" s="6"/>
      <c r="H13" s="5"/>
      <c r="I13" s="54" t="s">
        <v>17</v>
      </c>
      <c r="J13" s="6"/>
      <c r="K13" s="5"/>
      <c r="L13" s="54" t="s">
        <v>17</v>
      </c>
      <c r="M13" s="6"/>
      <c r="N13" s="60"/>
      <c r="O13" s="7"/>
      <c r="P13" s="54" t="s">
        <v>17</v>
      </c>
      <c r="Q13" s="6"/>
      <c r="R13" s="5"/>
      <c r="S13" s="54" t="s">
        <v>17</v>
      </c>
      <c r="T13" s="7"/>
      <c r="U13" s="33"/>
      <c r="V13" s="34" t="s">
        <v>17</v>
      </c>
      <c r="W13" s="35"/>
      <c r="X13" s="42">
        <f aca="true" t="shared" si="0" ref="X13:X21">IF(AND(AQ13&gt;AR13,AQ13&gt;=3),1,0)</f>
        <v>0</v>
      </c>
      <c r="Y13" s="43"/>
      <c r="Z13" s="44">
        <f aca="true" t="shared" si="1" ref="Z13:Z21">IF(AND(AR13&gt;AQ13,AR13&gt;=3),1,0)</f>
        <v>0</v>
      </c>
      <c r="AA13" s="148"/>
      <c r="AB13" s="149"/>
      <c r="AC13" s="150"/>
      <c r="AD13" s="127"/>
      <c r="AE13" s="71">
        <f>IF($R$8="",3,0)</f>
        <v>3</v>
      </c>
      <c r="AF13" s="71">
        <f>IF($E$8="",3,0)</f>
        <v>3</v>
      </c>
      <c r="AG13" s="71">
        <f aca="true" t="shared" si="2" ref="AG13:AG21">IF(E13&gt;G13,1,0)</f>
        <v>0</v>
      </c>
      <c r="AH13" s="71">
        <f aca="true" t="shared" si="3" ref="AH13:AH21">IF(E13&lt;G13,1,0)</f>
        <v>0</v>
      </c>
      <c r="AI13" s="71">
        <f aca="true" t="shared" si="4" ref="AI13:AI21">IF(H13&gt;J13,1,0)</f>
        <v>0</v>
      </c>
      <c r="AJ13" s="71">
        <f aca="true" t="shared" si="5" ref="AJ13:AJ21">IF(H13&lt;J13,1,0)</f>
        <v>0</v>
      </c>
      <c r="AK13" s="71">
        <f aca="true" t="shared" si="6" ref="AK13:AK21">IF(K13&gt;M13,1,0)</f>
        <v>0</v>
      </c>
      <c r="AL13" s="71">
        <f aca="true" t="shared" si="7" ref="AL13:AL21">IF(K13&lt;M13,1,0)</f>
        <v>0</v>
      </c>
      <c r="AM13" s="71">
        <f aca="true" t="shared" si="8" ref="AM13:AM21">IF(O13&gt;Q13,1,0)</f>
        <v>0</v>
      </c>
      <c r="AN13" s="71">
        <f aca="true" t="shared" si="9" ref="AN13:AN21">IF(O13&lt;Q13,1,0)</f>
        <v>0</v>
      </c>
      <c r="AO13" s="71">
        <f aca="true" t="shared" si="10" ref="AO13:AO21">IF(R13&gt;T13,1,0)</f>
        <v>0</v>
      </c>
      <c r="AP13" s="71">
        <f aca="true" t="shared" si="11" ref="AP13:AP21">IF(R13&lt;T13,1,0)</f>
        <v>0</v>
      </c>
      <c r="AQ13" s="71">
        <f aca="true" t="shared" si="12" ref="AQ13:AQ21">SUM(AE13,AG13,AI13,AK13,AM13,AO13)</f>
        <v>3</v>
      </c>
      <c r="AR13" s="71">
        <f aca="true" t="shared" si="13" ref="AR13:AR21">SUM(AF13,AH13,AJ13,AL13,AN13,AP13)</f>
        <v>3</v>
      </c>
    </row>
    <row r="14" spans="1:44" ht="18.75" thickBot="1">
      <c r="A14" s="127"/>
      <c r="B14" s="23" t="s">
        <v>20</v>
      </c>
      <c r="C14" s="24" t="s">
        <v>15</v>
      </c>
      <c r="D14" s="25" t="s">
        <v>21</v>
      </c>
      <c r="E14" s="5"/>
      <c r="F14" s="54" t="s">
        <v>17</v>
      </c>
      <c r="G14" s="6"/>
      <c r="H14" s="5"/>
      <c r="I14" s="54" t="s">
        <v>17</v>
      </c>
      <c r="J14" s="6"/>
      <c r="K14" s="5"/>
      <c r="L14" s="54" t="s">
        <v>17</v>
      </c>
      <c r="M14" s="6"/>
      <c r="N14" s="60"/>
      <c r="O14" s="7"/>
      <c r="P14" s="54" t="s">
        <v>17</v>
      </c>
      <c r="Q14" s="6"/>
      <c r="R14" s="5"/>
      <c r="S14" s="54" t="s">
        <v>17</v>
      </c>
      <c r="T14" s="7"/>
      <c r="U14" s="33"/>
      <c r="V14" s="34" t="s">
        <v>17</v>
      </c>
      <c r="W14" s="35"/>
      <c r="X14" s="42">
        <f t="shared" si="0"/>
        <v>0</v>
      </c>
      <c r="Y14" s="43"/>
      <c r="Z14" s="44">
        <f t="shared" si="1"/>
        <v>0</v>
      </c>
      <c r="AA14" s="148"/>
      <c r="AB14" s="149"/>
      <c r="AC14" s="150"/>
      <c r="AD14" s="127"/>
      <c r="AE14" s="71">
        <f>IF($R$9="",3,0)</f>
        <v>3</v>
      </c>
      <c r="AF14" s="71">
        <f>IF($E$9="",3,0)</f>
        <v>3</v>
      </c>
      <c r="AG14" s="71">
        <f t="shared" si="2"/>
        <v>0</v>
      </c>
      <c r="AH14" s="71">
        <f t="shared" si="3"/>
        <v>0</v>
      </c>
      <c r="AI14" s="71">
        <f t="shared" si="4"/>
        <v>0</v>
      </c>
      <c r="AJ14" s="71">
        <f t="shared" si="5"/>
        <v>0</v>
      </c>
      <c r="AK14" s="71">
        <f t="shared" si="6"/>
        <v>0</v>
      </c>
      <c r="AL14" s="71">
        <f t="shared" si="7"/>
        <v>0</v>
      </c>
      <c r="AM14" s="71">
        <f t="shared" si="8"/>
        <v>0</v>
      </c>
      <c r="AN14" s="71">
        <f t="shared" si="9"/>
        <v>0</v>
      </c>
      <c r="AO14" s="71">
        <f t="shared" si="10"/>
        <v>0</v>
      </c>
      <c r="AP14" s="71">
        <f t="shared" si="11"/>
        <v>0</v>
      </c>
      <c r="AQ14" s="71">
        <f t="shared" si="12"/>
        <v>3</v>
      </c>
      <c r="AR14" s="71">
        <f t="shared" si="13"/>
        <v>3</v>
      </c>
    </row>
    <row r="15" spans="1:44" ht="18.75" thickBot="1">
      <c r="A15" s="127"/>
      <c r="B15" s="23" t="s">
        <v>18</v>
      </c>
      <c r="C15" s="24" t="s">
        <v>15</v>
      </c>
      <c r="D15" s="25" t="s">
        <v>16</v>
      </c>
      <c r="E15" s="5"/>
      <c r="F15" s="54" t="s">
        <v>17</v>
      </c>
      <c r="G15" s="6"/>
      <c r="H15" s="5"/>
      <c r="I15" s="54" t="s">
        <v>17</v>
      </c>
      <c r="J15" s="6"/>
      <c r="K15" s="5"/>
      <c r="L15" s="54" t="s">
        <v>17</v>
      </c>
      <c r="M15" s="6"/>
      <c r="N15" s="60"/>
      <c r="O15" s="7"/>
      <c r="P15" s="54" t="s">
        <v>17</v>
      </c>
      <c r="Q15" s="6"/>
      <c r="R15" s="5"/>
      <c r="S15" s="54" t="s">
        <v>17</v>
      </c>
      <c r="T15" s="7"/>
      <c r="U15" s="33"/>
      <c r="V15" s="34" t="s">
        <v>17</v>
      </c>
      <c r="W15" s="35"/>
      <c r="X15" s="42">
        <f t="shared" si="0"/>
        <v>0</v>
      </c>
      <c r="Y15" s="43"/>
      <c r="Z15" s="44">
        <f t="shared" si="1"/>
        <v>0</v>
      </c>
      <c r="AA15" s="148"/>
      <c r="AB15" s="149"/>
      <c r="AC15" s="150"/>
      <c r="AD15" s="127"/>
      <c r="AE15" s="71">
        <f>IF($R$7="",3,0)</f>
        <v>3</v>
      </c>
      <c r="AF15" s="71">
        <f>IF($E$8="",3,0)</f>
        <v>3</v>
      </c>
      <c r="AG15" s="71">
        <f t="shared" si="2"/>
        <v>0</v>
      </c>
      <c r="AH15" s="71">
        <f t="shared" si="3"/>
        <v>0</v>
      </c>
      <c r="AI15" s="71">
        <f t="shared" si="4"/>
        <v>0</v>
      </c>
      <c r="AJ15" s="71">
        <f t="shared" si="5"/>
        <v>0</v>
      </c>
      <c r="AK15" s="71">
        <f t="shared" si="6"/>
        <v>0</v>
      </c>
      <c r="AL15" s="71">
        <f t="shared" si="7"/>
        <v>0</v>
      </c>
      <c r="AM15" s="71">
        <f t="shared" si="8"/>
        <v>0</v>
      </c>
      <c r="AN15" s="71">
        <f t="shared" si="9"/>
        <v>0</v>
      </c>
      <c r="AO15" s="71">
        <f t="shared" si="10"/>
        <v>0</v>
      </c>
      <c r="AP15" s="71">
        <f t="shared" si="11"/>
        <v>0</v>
      </c>
      <c r="AQ15" s="71">
        <f t="shared" si="12"/>
        <v>3</v>
      </c>
      <c r="AR15" s="71">
        <f t="shared" si="13"/>
        <v>3</v>
      </c>
    </row>
    <row r="16" spans="1:44" ht="18.75" thickBot="1">
      <c r="A16" s="127"/>
      <c r="B16" s="23" t="s">
        <v>14</v>
      </c>
      <c r="C16" s="24" t="s">
        <v>15</v>
      </c>
      <c r="D16" s="25" t="s">
        <v>21</v>
      </c>
      <c r="E16" s="5"/>
      <c r="F16" s="54" t="s">
        <v>17</v>
      </c>
      <c r="G16" s="6"/>
      <c r="H16" s="5"/>
      <c r="I16" s="54" t="s">
        <v>17</v>
      </c>
      <c r="J16" s="6"/>
      <c r="K16" s="5"/>
      <c r="L16" s="54" t="s">
        <v>17</v>
      </c>
      <c r="M16" s="6"/>
      <c r="N16" s="60">
        <v>11</v>
      </c>
      <c r="O16" s="7"/>
      <c r="P16" s="54" t="s">
        <v>17</v>
      </c>
      <c r="Q16" s="6"/>
      <c r="R16" s="5"/>
      <c r="S16" s="54" t="s">
        <v>17</v>
      </c>
      <c r="T16" s="7"/>
      <c r="U16" s="33"/>
      <c r="V16" s="34" t="s">
        <v>17</v>
      </c>
      <c r="W16" s="35"/>
      <c r="X16" s="42">
        <f t="shared" si="0"/>
        <v>0</v>
      </c>
      <c r="Y16" s="43"/>
      <c r="Z16" s="44">
        <f t="shared" si="1"/>
        <v>0</v>
      </c>
      <c r="AA16" s="148"/>
      <c r="AB16" s="149"/>
      <c r="AC16" s="150"/>
      <c r="AD16" s="127"/>
      <c r="AE16" s="71">
        <f>IF($R$9="",3,0)</f>
        <v>3</v>
      </c>
      <c r="AF16" s="71">
        <f>IF($E$7="",3,0)</f>
        <v>3</v>
      </c>
      <c r="AG16" s="71">
        <f t="shared" si="2"/>
        <v>0</v>
      </c>
      <c r="AH16" s="71">
        <f t="shared" si="3"/>
        <v>0</v>
      </c>
      <c r="AI16" s="71">
        <f t="shared" si="4"/>
        <v>0</v>
      </c>
      <c r="AJ16" s="71">
        <f t="shared" si="5"/>
        <v>0</v>
      </c>
      <c r="AK16" s="71">
        <f t="shared" si="6"/>
        <v>0</v>
      </c>
      <c r="AL16" s="71">
        <f t="shared" si="7"/>
        <v>0</v>
      </c>
      <c r="AM16" s="71">
        <f t="shared" si="8"/>
        <v>0</v>
      </c>
      <c r="AN16" s="71">
        <f t="shared" si="9"/>
        <v>0</v>
      </c>
      <c r="AO16" s="71">
        <f t="shared" si="10"/>
        <v>0</v>
      </c>
      <c r="AP16" s="71">
        <f t="shared" si="11"/>
        <v>0</v>
      </c>
      <c r="AQ16" s="71">
        <f t="shared" si="12"/>
        <v>3</v>
      </c>
      <c r="AR16" s="71">
        <f t="shared" si="13"/>
        <v>3</v>
      </c>
    </row>
    <row r="17" spans="1:44" ht="18.75" thickBot="1">
      <c r="A17" s="127"/>
      <c r="B17" s="69" t="s">
        <v>120</v>
      </c>
      <c r="C17" s="26" t="s">
        <v>15</v>
      </c>
      <c r="D17" s="70" t="s">
        <v>124</v>
      </c>
      <c r="E17" s="8"/>
      <c r="F17" s="55" t="s">
        <v>17</v>
      </c>
      <c r="G17" s="9"/>
      <c r="H17" s="8"/>
      <c r="I17" s="55" t="s">
        <v>17</v>
      </c>
      <c r="J17" s="9"/>
      <c r="K17" s="8"/>
      <c r="L17" s="55" t="s">
        <v>17</v>
      </c>
      <c r="M17" s="9"/>
      <c r="N17" s="61">
        <v>11</v>
      </c>
      <c r="O17" s="10"/>
      <c r="P17" s="55" t="s">
        <v>17</v>
      </c>
      <c r="Q17" s="9"/>
      <c r="R17" s="8"/>
      <c r="S17" s="55" t="s">
        <v>17</v>
      </c>
      <c r="T17" s="10"/>
      <c r="U17" s="33"/>
      <c r="V17" s="34" t="s">
        <v>17</v>
      </c>
      <c r="W17" s="35"/>
      <c r="X17" s="42">
        <f t="shared" si="0"/>
        <v>0</v>
      </c>
      <c r="Y17" s="43"/>
      <c r="Z17" s="44">
        <f t="shared" si="1"/>
        <v>0</v>
      </c>
      <c r="AA17" s="148"/>
      <c r="AB17" s="149"/>
      <c r="AC17" s="150"/>
      <c r="AD17" s="127"/>
      <c r="AE17" s="71">
        <f>IF(AND(R8="",R9=""),3,0)</f>
        <v>3</v>
      </c>
      <c r="AF17" s="71">
        <f>IF(AND(E8="",E9=""),3,0)</f>
        <v>3</v>
      </c>
      <c r="AG17" s="71">
        <f t="shared" si="2"/>
        <v>0</v>
      </c>
      <c r="AH17" s="71">
        <f t="shared" si="3"/>
        <v>0</v>
      </c>
      <c r="AI17" s="71">
        <f t="shared" si="4"/>
        <v>0</v>
      </c>
      <c r="AJ17" s="71">
        <f t="shared" si="5"/>
        <v>0</v>
      </c>
      <c r="AK17" s="71">
        <f t="shared" si="6"/>
        <v>0</v>
      </c>
      <c r="AL17" s="71">
        <f t="shared" si="7"/>
        <v>0</v>
      </c>
      <c r="AM17" s="71">
        <f t="shared" si="8"/>
        <v>0</v>
      </c>
      <c r="AN17" s="71">
        <f t="shared" si="9"/>
        <v>0</v>
      </c>
      <c r="AO17" s="71">
        <f t="shared" si="10"/>
        <v>0</v>
      </c>
      <c r="AP17" s="71">
        <f t="shared" si="11"/>
        <v>0</v>
      </c>
      <c r="AQ17" s="71">
        <f t="shared" si="12"/>
        <v>3</v>
      </c>
      <c r="AR17" s="71">
        <f t="shared" si="13"/>
        <v>3</v>
      </c>
    </row>
    <row r="18" spans="1:44" ht="18.75" thickBot="1">
      <c r="A18" s="127"/>
      <c r="B18" s="23" t="s">
        <v>20</v>
      </c>
      <c r="C18" s="24" t="s">
        <v>15</v>
      </c>
      <c r="D18" s="25" t="s">
        <v>19</v>
      </c>
      <c r="E18" s="5"/>
      <c r="F18" s="54" t="s">
        <v>17</v>
      </c>
      <c r="G18" s="6"/>
      <c r="H18" s="5"/>
      <c r="I18" s="54" t="s">
        <v>17</v>
      </c>
      <c r="J18" s="6"/>
      <c r="K18" s="5"/>
      <c r="L18" s="54" t="s">
        <v>17</v>
      </c>
      <c r="M18" s="6"/>
      <c r="N18" s="60"/>
      <c r="O18" s="7"/>
      <c r="P18" s="54" t="s">
        <v>17</v>
      </c>
      <c r="Q18" s="6"/>
      <c r="R18" s="5"/>
      <c r="S18" s="54" t="s">
        <v>17</v>
      </c>
      <c r="T18" s="7"/>
      <c r="U18" s="33"/>
      <c r="V18" s="34" t="s">
        <v>17</v>
      </c>
      <c r="W18" s="35"/>
      <c r="X18" s="42">
        <f t="shared" si="0"/>
        <v>0</v>
      </c>
      <c r="Y18" s="43"/>
      <c r="Z18" s="44">
        <f t="shared" si="1"/>
        <v>0</v>
      </c>
      <c r="AA18" s="148"/>
      <c r="AB18" s="149"/>
      <c r="AC18" s="150"/>
      <c r="AD18" s="127"/>
      <c r="AE18" s="71">
        <f>IF($R$8="",3,0)</f>
        <v>3</v>
      </c>
      <c r="AF18" s="71">
        <f>IF($E$9="",3,0)</f>
        <v>3</v>
      </c>
      <c r="AG18" s="71">
        <f t="shared" si="2"/>
        <v>0</v>
      </c>
      <c r="AH18" s="71">
        <f t="shared" si="3"/>
        <v>0</v>
      </c>
      <c r="AI18" s="71">
        <f t="shared" si="4"/>
        <v>0</v>
      </c>
      <c r="AJ18" s="71">
        <f t="shared" si="5"/>
        <v>0</v>
      </c>
      <c r="AK18" s="71">
        <f t="shared" si="6"/>
        <v>0</v>
      </c>
      <c r="AL18" s="71">
        <f t="shared" si="7"/>
        <v>0</v>
      </c>
      <c r="AM18" s="71">
        <f t="shared" si="8"/>
        <v>0</v>
      </c>
      <c r="AN18" s="71">
        <f t="shared" si="9"/>
        <v>0</v>
      </c>
      <c r="AO18" s="71">
        <f t="shared" si="10"/>
        <v>0</v>
      </c>
      <c r="AP18" s="71">
        <f t="shared" si="11"/>
        <v>0</v>
      </c>
      <c r="AQ18" s="71">
        <f t="shared" si="12"/>
        <v>3</v>
      </c>
      <c r="AR18" s="71">
        <f t="shared" si="13"/>
        <v>3</v>
      </c>
    </row>
    <row r="19" spans="1:44" ht="18.75" thickBot="1">
      <c r="A19" s="127"/>
      <c r="B19" s="23" t="s">
        <v>18</v>
      </c>
      <c r="C19" s="24" t="s">
        <v>15</v>
      </c>
      <c r="D19" s="25" t="s">
        <v>21</v>
      </c>
      <c r="E19" s="5"/>
      <c r="F19" s="54" t="s">
        <v>17</v>
      </c>
      <c r="G19" s="6"/>
      <c r="H19" s="5"/>
      <c r="I19" s="54" t="s">
        <v>17</v>
      </c>
      <c r="J19" s="6"/>
      <c r="K19" s="5"/>
      <c r="L19" s="54" t="s">
        <v>17</v>
      </c>
      <c r="M19" s="6"/>
      <c r="N19" s="60"/>
      <c r="O19" s="7"/>
      <c r="P19" s="54" t="s">
        <v>17</v>
      </c>
      <c r="Q19" s="6"/>
      <c r="R19" s="5"/>
      <c r="S19" s="54" t="s">
        <v>17</v>
      </c>
      <c r="T19" s="7"/>
      <c r="U19" s="33"/>
      <c r="V19" s="34" t="s">
        <v>17</v>
      </c>
      <c r="W19" s="35"/>
      <c r="X19" s="42">
        <f t="shared" si="0"/>
        <v>0</v>
      </c>
      <c r="Y19" s="43"/>
      <c r="Z19" s="44">
        <f t="shared" si="1"/>
        <v>0</v>
      </c>
      <c r="AA19" s="148"/>
      <c r="AB19" s="149"/>
      <c r="AC19" s="150"/>
      <c r="AD19" s="127"/>
      <c r="AE19" s="71">
        <f>IF($R$9="",3,0)</f>
        <v>3</v>
      </c>
      <c r="AF19" s="71">
        <f>IF($E$8="",3,0)</f>
        <v>3</v>
      </c>
      <c r="AG19" s="71">
        <f t="shared" si="2"/>
        <v>0</v>
      </c>
      <c r="AH19" s="71">
        <f t="shared" si="3"/>
        <v>0</v>
      </c>
      <c r="AI19" s="71">
        <f t="shared" si="4"/>
        <v>0</v>
      </c>
      <c r="AJ19" s="71">
        <f t="shared" si="5"/>
        <v>0</v>
      </c>
      <c r="AK19" s="71">
        <f t="shared" si="6"/>
        <v>0</v>
      </c>
      <c r="AL19" s="71">
        <f t="shared" si="7"/>
        <v>0</v>
      </c>
      <c r="AM19" s="71">
        <f t="shared" si="8"/>
        <v>0</v>
      </c>
      <c r="AN19" s="71">
        <f t="shared" si="9"/>
        <v>0</v>
      </c>
      <c r="AO19" s="71">
        <f t="shared" si="10"/>
        <v>0</v>
      </c>
      <c r="AP19" s="71">
        <f t="shared" si="11"/>
        <v>0</v>
      </c>
      <c r="AQ19" s="71">
        <f t="shared" si="12"/>
        <v>3</v>
      </c>
      <c r="AR19" s="71">
        <f t="shared" si="13"/>
        <v>3</v>
      </c>
    </row>
    <row r="20" spans="1:44" ht="18.75" thickBot="1">
      <c r="A20" s="127"/>
      <c r="B20" s="23" t="s">
        <v>20</v>
      </c>
      <c r="C20" s="24" t="s">
        <v>15</v>
      </c>
      <c r="D20" s="25" t="s">
        <v>16</v>
      </c>
      <c r="E20" s="5"/>
      <c r="F20" s="54" t="s">
        <v>17</v>
      </c>
      <c r="G20" s="6"/>
      <c r="H20" s="5"/>
      <c r="I20" s="54" t="s">
        <v>17</v>
      </c>
      <c r="J20" s="6"/>
      <c r="K20" s="5"/>
      <c r="L20" s="54" t="s">
        <v>17</v>
      </c>
      <c r="M20" s="6"/>
      <c r="N20" s="60"/>
      <c r="O20" s="7"/>
      <c r="P20" s="54" t="s">
        <v>17</v>
      </c>
      <c r="Q20" s="6"/>
      <c r="R20" s="5"/>
      <c r="S20" s="54" t="s">
        <v>17</v>
      </c>
      <c r="T20" s="7"/>
      <c r="U20" s="33"/>
      <c r="V20" s="34" t="s">
        <v>17</v>
      </c>
      <c r="W20" s="35"/>
      <c r="X20" s="42">
        <f t="shared" si="0"/>
        <v>0</v>
      </c>
      <c r="Y20" s="43"/>
      <c r="Z20" s="44">
        <f t="shared" si="1"/>
        <v>0</v>
      </c>
      <c r="AA20" s="148"/>
      <c r="AB20" s="149"/>
      <c r="AC20" s="150"/>
      <c r="AD20" s="127"/>
      <c r="AE20" s="71">
        <f>IF($R$7="",3,0)</f>
        <v>3</v>
      </c>
      <c r="AF20" s="71">
        <f>IF($E$9="",3,0)</f>
        <v>3</v>
      </c>
      <c r="AG20" s="71">
        <f t="shared" si="2"/>
        <v>0</v>
      </c>
      <c r="AH20" s="71">
        <f t="shared" si="3"/>
        <v>0</v>
      </c>
      <c r="AI20" s="71">
        <f t="shared" si="4"/>
        <v>0</v>
      </c>
      <c r="AJ20" s="71">
        <f t="shared" si="5"/>
        <v>0</v>
      </c>
      <c r="AK20" s="71">
        <f t="shared" si="6"/>
        <v>0</v>
      </c>
      <c r="AL20" s="71">
        <f t="shared" si="7"/>
        <v>0</v>
      </c>
      <c r="AM20" s="71">
        <f t="shared" si="8"/>
        <v>0</v>
      </c>
      <c r="AN20" s="71">
        <f t="shared" si="9"/>
        <v>0</v>
      </c>
      <c r="AO20" s="71">
        <f t="shared" si="10"/>
        <v>0</v>
      </c>
      <c r="AP20" s="71">
        <f t="shared" si="11"/>
        <v>0</v>
      </c>
      <c r="AQ20" s="71">
        <f t="shared" si="12"/>
        <v>3</v>
      </c>
      <c r="AR20" s="71">
        <f t="shared" si="13"/>
        <v>3</v>
      </c>
    </row>
    <row r="21" spans="1:44" ht="18.75" thickBot="1">
      <c r="A21" s="127"/>
      <c r="B21" s="27" t="s">
        <v>14</v>
      </c>
      <c r="C21" s="28" t="s">
        <v>15</v>
      </c>
      <c r="D21" s="29" t="s">
        <v>19</v>
      </c>
      <c r="E21" s="11"/>
      <c r="F21" s="56" t="s">
        <v>17</v>
      </c>
      <c r="G21" s="12"/>
      <c r="H21" s="11"/>
      <c r="I21" s="56" t="s">
        <v>17</v>
      </c>
      <c r="J21" s="12"/>
      <c r="K21" s="11"/>
      <c r="L21" s="56" t="s">
        <v>17</v>
      </c>
      <c r="M21" s="12"/>
      <c r="N21" s="62"/>
      <c r="O21" s="13"/>
      <c r="P21" s="56" t="s">
        <v>17</v>
      </c>
      <c r="Q21" s="12"/>
      <c r="R21" s="11"/>
      <c r="S21" s="56" t="s">
        <v>17</v>
      </c>
      <c r="T21" s="13"/>
      <c r="U21" s="36"/>
      <c r="V21" s="37" t="s">
        <v>17</v>
      </c>
      <c r="W21" s="38"/>
      <c r="X21" s="42">
        <f t="shared" si="0"/>
        <v>0</v>
      </c>
      <c r="Y21" s="43"/>
      <c r="Z21" s="44">
        <f t="shared" si="1"/>
        <v>0</v>
      </c>
      <c r="AA21" s="148"/>
      <c r="AB21" s="149"/>
      <c r="AC21" s="150"/>
      <c r="AD21" s="127"/>
      <c r="AE21" s="71">
        <f>IF($R$8="",3,0)</f>
        <v>3</v>
      </c>
      <c r="AF21" s="71">
        <f>IF($E$7="",3,0)</f>
        <v>3</v>
      </c>
      <c r="AG21" s="71">
        <f t="shared" si="2"/>
        <v>0</v>
      </c>
      <c r="AH21" s="71">
        <f t="shared" si="3"/>
        <v>0</v>
      </c>
      <c r="AI21" s="71">
        <f t="shared" si="4"/>
        <v>0</v>
      </c>
      <c r="AJ21" s="71">
        <f t="shared" si="5"/>
        <v>0</v>
      </c>
      <c r="AK21" s="71">
        <f t="shared" si="6"/>
        <v>0</v>
      </c>
      <c r="AL21" s="71">
        <f t="shared" si="7"/>
        <v>0</v>
      </c>
      <c r="AM21" s="71">
        <f t="shared" si="8"/>
        <v>0</v>
      </c>
      <c r="AN21" s="71">
        <f t="shared" si="9"/>
        <v>0</v>
      </c>
      <c r="AO21" s="71">
        <f t="shared" si="10"/>
        <v>0</v>
      </c>
      <c r="AP21" s="71">
        <f t="shared" si="11"/>
        <v>0</v>
      </c>
      <c r="AQ21" s="71">
        <f t="shared" si="12"/>
        <v>3</v>
      </c>
      <c r="AR21" s="71">
        <f t="shared" si="13"/>
        <v>3</v>
      </c>
    </row>
    <row r="22" spans="1:32" ht="18.75" thickBot="1">
      <c r="A22" s="127"/>
      <c r="B22" s="110" t="s">
        <v>11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2"/>
      <c r="X22" s="45">
        <f>SUM(X12:X21)</f>
        <v>0</v>
      </c>
      <c r="Y22" s="46">
        <f>SUM(Y12:Y21)</f>
        <v>0</v>
      </c>
      <c r="Z22" s="47">
        <f>SUM(Z12:Z21)</f>
        <v>0</v>
      </c>
      <c r="AA22" s="148"/>
      <c r="AB22" s="149"/>
      <c r="AC22" s="150"/>
      <c r="AD22" s="127"/>
      <c r="AE22" s="71"/>
      <c r="AF22" s="71"/>
    </row>
    <row r="23" spans="1:32" ht="18.75" thickBot="1">
      <c r="A23" s="127"/>
      <c r="B23" s="172"/>
      <c r="C23" s="173"/>
      <c r="D23" s="173"/>
      <c r="E23" s="173"/>
      <c r="F23" s="173"/>
      <c r="G23" s="173"/>
      <c r="H23" s="173"/>
      <c r="I23" s="173"/>
      <c r="J23" s="174"/>
      <c r="K23" s="110" t="s">
        <v>22</v>
      </c>
      <c r="L23" s="111"/>
      <c r="M23" s="111"/>
      <c r="N23" s="111"/>
      <c r="O23" s="112"/>
      <c r="P23" s="90" t="str">
        <f>IF(X22&gt;Z22,X11,IF(X22&lt;Z22,Z11,IF(X22=Z22,"DRAW")))</f>
        <v>DRAW</v>
      </c>
      <c r="Q23" s="91"/>
      <c r="R23" s="91"/>
      <c r="S23" s="91"/>
      <c r="T23" s="91"/>
      <c r="U23" s="91"/>
      <c r="V23" s="91"/>
      <c r="W23" s="91"/>
      <c r="X23" s="91"/>
      <c r="Y23" s="91"/>
      <c r="Z23" s="92"/>
      <c r="AA23" s="151"/>
      <c r="AB23" s="152"/>
      <c r="AC23" s="153"/>
      <c r="AD23" s="127"/>
      <c r="AE23" s="71"/>
      <c r="AF23" s="71"/>
    </row>
    <row r="24" spans="1:32" ht="12.75" customHeight="1">
      <c r="A24" s="127"/>
      <c r="B24" s="131" t="s">
        <v>179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3"/>
      <c r="AD24" s="127"/>
      <c r="AE24" s="71"/>
      <c r="AF24" s="71"/>
    </row>
    <row r="25" spans="1:32" ht="12.75">
      <c r="A25" s="127"/>
      <c r="B25" s="131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3"/>
      <c r="AD25" s="127"/>
      <c r="AE25" s="71"/>
      <c r="AF25" s="71"/>
    </row>
    <row r="26" spans="1:32" ht="13.5" thickBot="1">
      <c r="A26" s="127"/>
      <c r="B26" s="134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6"/>
      <c r="AD26" s="127"/>
      <c r="AE26" s="71"/>
      <c r="AF26" s="71"/>
    </row>
    <row r="27" spans="1:32" ht="9" customHeight="1">
      <c r="A27" s="127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127"/>
      <c r="AE27" s="71"/>
      <c r="AF27" s="71"/>
    </row>
    <row r="28" spans="1:32" ht="12.7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</row>
    <row r="29" spans="1:32" ht="12.75">
      <c r="A29" s="64"/>
      <c r="B29" s="66" t="s">
        <v>178</v>
      </c>
      <c r="C29" s="67"/>
      <c r="D29" s="67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</row>
    <row r="30" spans="1:32" ht="12.75">
      <c r="A30" s="64"/>
      <c r="B30" s="68" t="s">
        <v>177</v>
      </c>
      <c r="C30" s="67"/>
      <c r="D30" s="67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</row>
    <row r="31" spans="1:32" ht="12.75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</row>
    <row r="32" spans="1:32" ht="12.75">
      <c r="A32" s="64"/>
      <c r="B32" s="65"/>
      <c r="C32" s="65"/>
      <c r="D32" s="65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</row>
    <row r="33" spans="1:32" ht="12.75">
      <c r="A33" s="64"/>
      <c r="B33" s="65" t="s">
        <v>120</v>
      </c>
      <c r="C33" s="65"/>
      <c r="D33" s="65" t="s">
        <v>123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</row>
    <row r="34" spans="1:32" ht="12.75">
      <c r="A34" s="64"/>
      <c r="B34" s="65" t="s">
        <v>121</v>
      </c>
      <c r="C34" s="65"/>
      <c r="D34" s="65" t="s">
        <v>124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</row>
    <row r="35" spans="1:32" ht="12.75">
      <c r="A35" s="64"/>
      <c r="B35" s="65" t="s">
        <v>122</v>
      </c>
      <c r="C35" s="65"/>
      <c r="D35" s="65" t="s">
        <v>125</v>
      </c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</row>
    <row r="36" spans="1:32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</row>
    <row r="37" spans="1:32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</row>
    <row r="38" spans="1:32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</row>
    <row r="39" spans="1:32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</row>
    <row r="40" spans="1:32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</row>
    <row r="41" spans="1:32" ht="12.75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</row>
    <row r="42" spans="1:32" ht="12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</row>
    <row r="43" spans="1:32" ht="12.7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</row>
    <row r="44" spans="1:32" ht="12.7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</row>
    <row r="45" spans="1:32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</row>
    <row r="46" spans="1:32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</row>
    <row r="47" spans="1:32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</row>
    <row r="48" spans="1:32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</row>
    <row r="49" spans="1:32" ht="12.75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</row>
    <row r="50" spans="1:32" ht="12.7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</row>
    <row r="51" spans="1:32" ht="12.75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</row>
  </sheetData>
  <sheetProtection password="B872" sheet="1" selectLockedCells="1"/>
  <mergeCells count="51">
    <mergeCell ref="E2:AC2"/>
    <mergeCell ref="B23:J23"/>
    <mergeCell ref="K23:O23"/>
    <mergeCell ref="E10:G11"/>
    <mergeCell ref="H10:J11"/>
    <mergeCell ref="B1:AD1"/>
    <mergeCell ref="AD2:AD27"/>
    <mergeCell ref="K10:M11"/>
    <mergeCell ref="O10:Q11"/>
    <mergeCell ref="M8:N8"/>
    <mergeCell ref="B2:D2"/>
    <mergeCell ref="R10:T11"/>
    <mergeCell ref="F4:N4"/>
    <mergeCell ref="B6:D6"/>
    <mergeCell ref="F5:K5"/>
    <mergeCell ref="R8:X8"/>
    <mergeCell ref="O7:Q7"/>
    <mergeCell ref="O8:Q8"/>
    <mergeCell ref="O9:Q9"/>
    <mergeCell ref="S4:Z4"/>
    <mergeCell ref="A4:A27"/>
    <mergeCell ref="B8:D8"/>
    <mergeCell ref="B9:D9"/>
    <mergeCell ref="B4:E4"/>
    <mergeCell ref="B24:AC26"/>
    <mergeCell ref="B3:Z3"/>
    <mergeCell ref="B5:E5"/>
    <mergeCell ref="AA3:AB3"/>
    <mergeCell ref="AA4:AC4"/>
    <mergeCell ref="AA5:AC23"/>
    <mergeCell ref="E6:K6"/>
    <mergeCell ref="B22:W22"/>
    <mergeCell ref="E8:K8"/>
    <mergeCell ref="E9:K9"/>
    <mergeCell ref="B7:D7"/>
    <mergeCell ref="U10:W11"/>
    <mergeCell ref="M9:N9"/>
    <mergeCell ref="P23:Z23"/>
    <mergeCell ref="R9:X9"/>
    <mergeCell ref="M7:N7"/>
    <mergeCell ref="E7:K7"/>
    <mergeCell ref="R7:X7"/>
    <mergeCell ref="B10:D11"/>
    <mergeCell ref="X10:Z10"/>
    <mergeCell ref="O4:R4"/>
    <mergeCell ref="O5:R5"/>
    <mergeCell ref="O6:Q6"/>
    <mergeCell ref="M6:N6"/>
    <mergeCell ref="M5:N5"/>
    <mergeCell ref="S5:X5"/>
    <mergeCell ref="R6:X6"/>
  </mergeCells>
  <dataValidations count="7">
    <dataValidation type="list" allowBlank="1" showInputMessage="1" showErrorMessage="1" sqref="F4">
      <formula1>Division</formula1>
    </dataValidation>
    <dataValidation type="list" allowBlank="1" showInputMessage="1" showErrorMessage="1" sqref="S5 F5">
      <formula1>Teams</formula1>
    </dataValidation>
    <dataValidation type="list" allowBlank="1" showInputMessage="1" showErrorMessage="1" sqref="Z5 M5">
      <formula1>Team_Letter</formula1>
    </dataValidation>
    <dataValidation type="list" allowBlank="1" showInputMessage="1" showErrorMessage="1" sqref="R7:R9">
      <formula1>Away_Players</formula1>
    </dataValidation>
    <dataValidation type="list" allowBlank="1" showInputMessage="1" showErrorMessage="1" sqref="E7:E9">
      <formula1>Home_Players</formula1>
    </dataValidation>
    <dataValidation type="list" allowBlank="1" showInputMessage="1" showErrorMessage="1" sqref="B17">
      <formula1>$B$33:$B$35</formula1>
    </dataValidation>
    <dataValidation type="list" allowBlank="1" showInputMessage="1" showErrorMessage="1" sqref="D17">
      <formula1>$D$33:$D$35</formula1>
    </dataValidation>
  </dataValidations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5"/>
  <sheetViews>
    <sheetView zoomScalePageLayoutView="0" workbookViewId="0" topLeftCell="A1">
      <selection activeCell="AJ30" sqref="AJ30"/>
    </sheetView>
  </sheetViews>
  <sheetFormatPr defaultColWidth="9.140625" defaultRowHeight="12.75"/>
  <cols>
    <col min="1" max="1" width="24.421875" style="0" bestFit="1" customWidth="1"/>
    <col min="2" max="2" width="16.57421875" style="0" customWidth="1"/>
    <col min="3" max="3" width="14.421875" style="0" bestFit="1" customWidth="1"/>
    <col min="4" max="4" width="18.421875" style="0" bestFit="1" customWidth="1"/>
    <col min="5" max="5" width="13.57421875" style="0" bestFit="1" customWidth="1"/>
    <col min="6" max="6" width="14.00390625" style="0" bestFit="1" customWidth="1"/>
    <col min="7" max="8" width="14.28125" style="0" bestFit="1" customWidth="1"/>
    <col min="9" max="9" width="13.140625" style="0" bestFit="1" customWidth="1"/>
    <col min="10" max="10" width="14.421875" style="0" bestFit="1" customWidth="1"/>
    <col min="11" max="11" width="12.8515625" style="0" bestFit="1" customWidth="1"/>
    <col min="12" max="12" width="18.140625" style="0" customWidth="1"/>
    <col min="13" max="13" width="15.28125" style="0" bestFit="1" customWidth="1"/>
    <col min="14" max="14" width="11.421875" style="0" bestFit="1" customWidth="1"/>
    <col min="15" max="15" width="13.421875" style="0" bestFit="1" customWidth="1"/>
    <col min="16" max="16" width="16.421875" style="0" bestFit="1" customWidth="1"/>
    <col min="17" max="17" width="12.7109375" style="0" bestFit="1" customWidth="1"/>
    <col min="18" max="18" width="14.57421875" style="0" bestFit="1" customWidth="1"/>
    <col min="19" max="19" width="13.421875" style="0" bestFit="1" customWidth="1"/>
    <col min="20" max="20" width="11.140625" style="0" bestFit="1" customWidth="1"/>
    <col min="21" max="21" width="11.7109375" style="0" bestFit="1" customWidth="1"/>
    <col min="22" max="22" width="14.00390625" style="0" bestFit="1" customWidth="1"/>
    <col min="23" max="23" width="15.57421875" style="0" bestFit="1" customWidth="1"/>
    <col min="24" max="24" width="14.140625" style="0" bestFit="1" customWidth="1"/>
    <col min="25" max="25" width="11.7109375" style="0" bestFit="1" customWidth="1"/>
    <col min="26" max="26" width="12.00390625" style="0" bestFit="1" customWidth="1"/>
    <col min="27" max="27" width="7.140625" style="0" customWidth="1"/>
  </cols>
  <sheetData>
    <row r="1" spans="1:30" ht="12.75">
      <c r="A1" t="s">
        <v>3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29</v>
      </c>
      <c r="H1" t="s">
        <v>30</v>
      </c>
      <c r="I1" t="s">
        <v>31</v>
      </c>
      <c r="J1" t="s">
        <v>32</v>
      </c>
      <c r="K1" t="s">
        <v>33</v>
      </c>
      <c r="L1" t="s">
        <v>34</v>
      </c>
      <c r="M1" t="s">
        <v>35</v>
      </c>
      <c r="N1" t="s">
        <v>36</v>
      </c>
      <c r="O1" t="s">
        <v>37</v>
      </c>
      <c r="P1" t="s">
        <v>38</v>
      </c>
      <c r="Q1" t="s">
        <v>39</v>
      </c>
      <c r="R1" t="s">
        <v>40</v>
      </c>
      <c r="S1" t="s">
        <v>41</v>
      </c>
      <c r="T1" t="s">
        <v>42</v>
      </c>
      <c r="U1" t="s">
        <v>43</v>
      </c>
      <c r="V1" t="s">
        <v>44</v>
      </c>
      <c r="W1" t="s">
        <v>45</v>
      </c>
      <c r="X1" t="s">
        <v>46</v>
      </c>
      <c r="Y1" t="s">
        <v>47</v>
      </c>
      <c r="Z1" t="s">
        <v>48</v>
      </c>
      <c r="AA1" t="s">
        <v>154</v>
      </c>
      <c r="AB1" t="s">
        <v>155</v>
      </c>
      <c r="AC1" t="s">
        <v>156</v>
      </c>
      <c r="AD1" t="s">
        <v>199</v>
      </c>
    </row>
    <row r="2" spans="1:30" ht="12.75">
      <c r="A2" t="s">
        <v>109</v>
      </c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58</v>
      </c>
      <c r="H2" t="s">
        <v>54</v>
      </c>
      <c r="I2" t="s">
        <v>55</v>
      </c>
      <c r="J2" t="s">
        <v>192</v>
      </c>
      <c r="K2" t="s">
        <v>148</v>
      </c>
      <c r="L2" t="s">
        <v>56</v>
      </c>
      <c r="M2" t="s">
        <v>57</v>
      </c>
      <c r="N2" t="s">
        <v>191</v>
      </c>
      <c r="O2" t="s">
        <v>59</v>
      </c>
      <c r="P2" t="s">
        <v>170</v>
      </c>
      <c r="Q2" t="s">
        <v>60</v>
      </c>
      <c r="R2" t="s">
        <v>61</v>
      </c>
      <c r="S2" t="s">
        <v>62</v>
      </c>
      <c r="T2" t="s">
        <v>63</v>
      </c>
      <c r="U2" t="s">
        <v>196</v>
      </c>
      <c r="V2" t="s">
        <v>198</v>
      </c>
      <c r="W2" t="s">
        <v>143</v>
      </c>
      <c r="X2" t="s">
        <v>171</v>
      </c>
      <c r="Y2" t="s">
        <v>144</v>
      </c>
      <c r="Z2" t="s">
        <v>172</v>
      </c>
      <c r="AA2" t="s">
        <v>193</v>
      </c>
      <c r="AB2" t="s">
        <v>197</v>
      </c>
      <c r="AC2" t="s">
        <v>194</v>
      </c>
      <c r="AD2" t="s">
        <v>195</v>
      </c>
    </row>
    <row r="3" spans="1:6" ht="12.75">
      <c r="A3" t="s">
        <v>64</v>
      </c>
      <c r="B3" t="s">
        <v>66</v>
      </c>
      <c r="C3" t="s">
        <v>67</v>
      </c>
      <c r="D3" t="s">
        <v>68</v>
      </c>
      <c r="E3" t="s">
        <v>65</v>
      </c>
      <c r="F3" t="s">
        <v>184</v>
      </c>
    </row>
    <row r="4" spans="1:10" ht="12.75">
      <c r="A4" t="s">
        <v>110</v>
      </c>
      <c r="B4" t="s">
        <v>69</v>
      </c>
      <c r="C4" t="s">
        <v>70</v>
      </c>
      <c r="D4" t="s">
        <v>72</v>
      </c>
      <c r="E4" t="s">
        <v>183</v>
      </c>
      <c r="F4" t="s">
        <v>73</v>
      </c>
      <c r="G4" t="s">
        <v>145</v>
      </c>
      <c r="H4" t="s">
        <v>168</v>
      </c>
      <c r="I4" t="s">
        <v>71</v>
      </c>
      <c r="J4" t="s">
        <v>182</v>
      </c>
    </row>
    <row r="5" spans="1:12" ht="12.75">
      <c r="A5" t="s">
        <v>119</v>
      </c>
      <c r="B5" t="s">
        <v>6</v>
      </c>
      <c r="C5" t="s">
        <v>7</v>
      </c>
      <c r="D5" t="s">
        <v>74</v>
      </c>
      <c r="E5" t="s">
        <v>181</v>
      </c>
      <c r="F5" t="s">
        <v>180</v>
      </c>
      <c r="G5" t="s">
        <v>118</v>
      </c>
      <c r="H5" t="s">
        <v>160</v>
      </c>
      <c r="I5" t="s">
        <v>140</v>
      </c>
      <c r="J5" t="s">
        <v>141</v>
      </c>
      <c r="K5" t="s">
        <v>142</v>
      </c>
      <c r="L5" t="s">
        <v>161</v>
      </c>
    </row>
    <row r="6" spans="1:23" ht="12.75">
      <c r="A6" t="s">
        <v>111</v>
      </c>
      <c r="B6" t="s">
        <v>78</v>
      </c>
      <c r="C6" t="s">
        <v>169</v>
      </c>
      <c r="D6" t="s">
        <v>82</v>
      </c>
      <c r="E6" t="s">
        <v>146</v>
      </c>
      <c r="F6" t="s">
        <v>75</v>
      </c>
      <c r="G6" t="s">
        <v>80</v>
      </c>
      <c r="H6" t="s">
        <v>77</v>
      </c>
      <c r="I6" t="s">
        <v>76</v>
      </c>
      <c r="J6" s="74" t="s">
        <v>147</v>
      </c>
      <c r="K6" t="s">
        <v>84</v>
      </c>
      <c r="L6" s="75" t="s">
        <v>158</v>
      </c>
      <c r="M6" t="s">
        <v>79</v>
      </c>
      <c r="N6" t="s">
        <v>81</v>
      </c>
      <c r="O6" t="s">
        <v>159</v>
      </c>
      <c r="P6" t="s">
        <v>186</v>
      </c>
      <c r="Q6" s="76" t="s">
        <v>85</v>
      </c>
      <c r="R6" s="76" t="s">
        <v>83</v>
      </c>
      <c r="S6" t="s">
        <v>173</v>
      </c>
      <c r="T6" t="s">
        <v>174</v>
      </c>
      <c r="U6" t="s">
        <v>187</v>
      </c>
      <c r="V6" t="s">
        <v>176</v>
      </c>
      <c r="W6" t="s">
        <v>185</v>
      </c>
    </row>
    <row r="7" spans="1:16" ht="12.75">
      <c r="A7" t="s">
        <v>112</v>
      </c>
      <c r="B7" t="s">
        <v>86</v>
      </c>
      <c r="C7" t="s">
        <v>87</v>
      </c>
      <c r="D7" t="s">
        <v>201</v>
      </c>
      <c r="E7" t="s">
        <v>162</v>
      </c>
      <c r="F7" t="s">
        <v>91</v>
      </c>
      <c r="G7" t="s">
        <v>151</v>
      </c>
      <c r="H7" t="s">
        <v>152</v>
      </c>
      <c r="I7" t="s">
        <v>153</v>
      </c>
      <c r="J7" t="s">
        <v>163</v>
      </c>
      <c r="K7" t="s">
        <v>90</v>
      </c>
      <c r="L7" t="s">
        <v>89</v>
      </c>
      <c r="M7" t="s">
        <v>175</v>
      </c>
      <c r="N7" t="s">
        <v>200</v>
      </c>
      <c r="O7" t="s">
        <v>88</v>
      </c>
      <c r="P7" t="s">
        <v>164</v>
      </c>
    </row>
    <row r="8" spans="1:13" ht="12.75">
      <c r="A8" t="s">
        <v>157</v>
      </c>
      <c r="B8" t="s">
        <v>149</v>
      </c>
      <c r="C8" t="s">
        <v>188</v>
      </c>
      <c r="D8" t="s">
        <v>166</v>
      </c>
      <c r="E8" t="s">
        <v>167</v>
      </c>
      <c r="F8" t="s">
        <v>93</v>
      </c>
      <c r="G8" t="s">
        <v>92</v>
      </c>
      <c r="H8" t="s">
        <v>95</v>
      </c>
      <c r="I8" t="s">
        <v>94</v>
      </c>
      <c r="J8" t="s">
        <v>189</v>
      </c>
      <c r="K8" t="s">
        <v>150</v>
      </c>
      <c r="L8" t="s">
        <v>165</v>
      </c>
      <c r="M8" t="s">
        <v>190</v>
      </c>
    </row>
    <row r="10" spans="1:2" ht="12.75">
      <c r="A10" t="s">
        <v>96</v>
      </c>
      <c r="B10" t="e">
        <f>INDEX($A$18:$A$37,B1)</f>
        <v>#VALUE!</v>
      </c>
    </row>
    <row r="16" spans="1:2" ht="12.75">
      <c r="A16" t="s">
        <v>9</v>
      </c>
      <c r="B16" t="s">
        <v>13</v>
      </c>
    </row>
    <row r="17" spans="1:2" ht="12.75">
      <c r="A17" t="s">
        <v>3</v>
      </c>
      <c r="B17" t="s">
        <v>3</v>
      </c>
    </row>
    <row r="18" spans="1:2" ht="12.75">
      <c r="A18">
        <f>'Score Sheet'!F5</f>
        <v>0</v>
      </c>
      <c r="B18">
        <f>'Score Sheet'!S5</f>
        <v>0</v>
      </c>
    </row>
    <row r="19" spans="1:2" ht="12.75">
      <c r="A19">
        <f>IF(ISERROR(DGET($A$1:$Z$8,B$1,A$17:A$18)),"",DGET($A$1:$Z$8,B$1,A$17:A$18))</f>
      </c>
      <c r="B19">
        <f>IF(ISERROR(DGET($A$1:$Z$8,B$1,B$17:B$18)),"",DGET($A$1:$Z$8,B$1,B$17:B$18))</f>
      </c>
    </row>
    <row r="20" spans="1:2" ht="12.75">
      <c r="A20">
        <f>IF(ISERROR(DGET($A$1:$Z$8,C$1,A$17:A$18)),"",DGET($A$1:$Z$8,C$1,A$17:A$18))</f>
      </c>
      <c r="B20">
        <f>IF(ISERROR(DGET($A$1:$Z$8,C$1,B$17:B$18)),"",DGET($A$1:$Z$8,C$1,B$17:B$18))</f>
      </c>
    </row>
    <row r="21" spans="1:2" ht="12.75">
      <c r="A21">
        <f>IF(ISERROR(DGET($A$1:$Z$8,D$1,A$17:A$18)),"",DGET($A$1:$Z$8,D$1,A$17:A$18))</f>
      </c>
      <c r="B21">
        <f>IF(ISERROR(DGET($A$1:$Z$8,D$1,B$17:B$18)),"",DGET($A$1:$Z$8,D$1,B$17:B$18))</f>
      </c>
    </row>
    <row r="22" spans="1:2" ht="12.75">
      <c r="A22">
        <f>IF(ISERROR(DGET($A$1:$Z$8,E$1,A$17:A$18)),"",DGET($A$1:$Z$8,E$1,A$17:A$18))</f>
      </c>
      <c r="B22">
        <f>IF(ISERROR(DGET($A$1:$Z$8,E$1,B$17:B$18)),"",DGET($A$1:$Z$8,E$1,B$17:B$18))</f>
      </c>
    </row>
    <row r="23" spans="1:2" ht="12.75">
      <c r="A23">
        <f>IF(ISERROR(DGET($A$1:$Z$8,F$1,A$17:A$18)),"",DGET($A$1:$Z$8,F$1,A$17:A$18))</f>
      </c>
      <c r="B23">
        <f>IF(ISERROR(DGET($A$1:$Z$8,F$1,B$17:B$18)),"",DGET($A$1:$Z$8,F$1,B$17:B$18))</f>
      </c>
    </row>
    <row r="24" spans="1:2" ht="12.75">
      <c r="A24">
        <f>IF(ISERROR(DGET($A$1:$Z$8,G$1,A$17:A$18)),"",DGET($A$1:$Z$8,G$1,A$17:A$18))</f>
      </c>
      <c r="B24">
        <f>IF(ISERROR(DGET($A$1:$Z$8,G$1,B$17:B$18)),"",DGET($A$1:$Z$8,G$1,B$17:B$18))</f>
      </c>
    </row>
    <row r="25" spans="1:2" ht="12.75">
      <c r="A25">
        <f>IF(ISERROR(DGET($A$1:$Z$8,H$1,A$17:A$18)),"",DGET($A$1:$Z$8,H$1,A$17:A$18))</f>
      </c>
      <c r="B25">
        <f>IF(ISERROR(DGET($A$1:$Z$8,H$1,B$17:B$18)),"",DGET($A$1:$Z$8,H$1,B$17:B$18))</f>
      </c>
    </row>
    <row r="26" spans="1:2" ht="12.75">
      <c r="A26">
        <f>IF(ISERROR(DGET($A$1:$Z$8,I$1,A$17:A$18)),"",DGET($A$1:$Z$8,I$1,A$17:A$18))</f>
      </c>
      <c r="B26">
        <f>IF(ISERROR(DGET($A$1:$Z$8,I$1,B$17:B$18)),"",DGET($A$1:$Z$8,I$1,B$17:B$18))</f>
      </c>
    </row>
    <row r="27" spans="1:2" ht="12.75">
      <c r="A27">
        <f>IF(ISERROR(DGET($A$1:$Z$8,J$1,A$17:A$18)),"",DGET($A$1:$Z$8,J$1,A$17:A$18))</f>
      </c>
      <c r="B27">
        <f>IF(ISERROR(DGET($A$1:$Z$8,J$1,B$17:B$18)),"",DGET($A$1:$Z$8,J$1,B$17:B$18))</f>
      </c>
    </row>
    <row r="28" spans="1:2" ht="12.75">
      <c r="A28">
        <f>IF(ISERROR(DGET($A$1:$Z$8,K$1,A$17:A$18)),"",DGET($A$1:$Z$8,K$1,A$17:A$18))</f>
      </c>
      <c r="B28">
        <f>IF(ISERROR(DGET($A$1:$Z$8,K$1,B$17:B$18)),"",DGET($A$1:$Z$8,K$1,B$17:B$18))</f>
      </c>
    </row>
    <row r="29" spans="1:2" ht="12.75">
      <c r="A29">
        <f>IF(ISERROR(DGET($A$1:$Z$8,L$1,A$17:A$18)),"",DGET($A$1:$Z$8,L$1,A$17:A$18))</f>
      </c>
      <c r="B29">
        <f>IF(ISERROR(DGET($A$1:$Z$8,L$1,B$17:B$18)),"",DGET($A$1:$Z$8,L$1,B$17:B$18))</f>
      </c>
    </row>
    <row r="30" spans="1:2" ht="12.75">
      <c r="A30">
        <f>IF(ISERROR(DGET($A$1:$Z$8,M$1,A$17:A$18)),"",DGET($A$1:$Z$8,M$1,A$17:A$18))</f>
      </c>
      <c r="B30">
        <f>IF(ISERROR(DGET($A$1:$Z$8,M$1,B$17:B$18)),"",DGET($A$1:$Z$8,M$1,B$17:B$18))</f>
      </c>
    </row>
    <row r="31" spans="1:2" ht="12.75">
      <c r="A31">
        <f>IF(ISERROR(DGET($A$1:$Z$8,N$1,A$17:A$18)),"",DGET($A$1:$Z$8,N$1,A$17:A$18))</f>
      </c>
      <c r="B31">
        <f>IF(ISERROR(DGET($A$1:$Z$8,N$1,B$17:B$18)),"",DGET($A$1:$Z$8,N$1,B$17:B$18))</f>
      </c>
    </row>
    <row r="32" spans="1:2" ht="12.75">
      <c r="A32">
        <f>IF(ISERROR(DGET($A$1:$Z$8,O$1,A$17:A$18)),"",DGET($A$1:$Z$8,O$1,A$17:A$18))</f>
      </c>
      <c r="B32">
        <f>IF(ISERROR(DGET($A$1:$Z$8,O$1,B$17:B$18)),"",DGET($A$1:$Z$8,O$1,B$17:B$18))</f>
      </c>
    </row>
    <row r="33" spans="1:2" ht="12.75">
      <c r="A33">
        <f>IF(ISERROR(DGET($A$1:$Z$8,P$1,A$17:A$18)),"",DGET($A$1:$Z$8,P$1,A$17:A$18))</f>
      </c>
      <c r="B33">
        <f>IF(ISERROR(DGET($A$1:$Z$8,P$1,B$17:B$18)),"",DGET($A$1:$Z$8,P$1,B$17:B$18))</f>
      </c>
    </row>
    <row r="34" spans="1:2" ht="12.75">
      <c r="A34">
        <f>IF(ISERROR(DGET($A$1:$Z$8,Q$1,A$17:A$18)),"",DGET($A$1:$Z$8,Q$1,A$17:A$18))</f>
      </c>
      <c r="B34">
        <f>IF(ISERROR(DGET($A$1:$Z$8,Q$1,B$17:B$18)),"",DGET($A$1:$Z$8,Q$1,B$17:B$18))</f>
      </c>
    </row>
    <row r="35" spans="1:2" ht="12.75">
      <c r="A35">
        <f>IF(ISERROR(DGET($A$1:$Z$8,R$1,A$17:A$18)),"",DGET($A$1:$Z$8,R$1,A$17:A$18))</f>
      </c>
      <c r="B35">
        <f>IF(ISERROR(DGET($A$1:$Z$8,R$1,B$17:B$18)),"",DGET($A$1:$Z$8,R$1,B$17:B$18))</f>
      </c>
    </row>
    <row r="36" spans="1:2" ht="12.75">
      <c r="A36">
        <f>IF(ISERROR(DGET($A$1:$Z$8,S$1,A$17:A$18)),"",DGET($A$1:$Z$8,S$1,A$17:A$18))</f>
      </c>
      <c r="B36">
        <f>IF(ISERROR(DGET($A$1:$Z$8,S$1,B$17:B$18)),"",DGET($A$1:$Z$8,S$1,B$17:B$18))</f>
      </c>
    </row>
    <row r="37" spans="1:2" ht="12.75">
      <c r="A37">
        <f>IF(ISERROR(DGET($A$1:$Z$8,T$1,A$17:A$18)),"",DGET($A$1:$Z$8,T$1,A$17:A$18))</f>
      </c>
      <c r="B37">
        <f>IF(ISERROR(DGET($A$1:$Z$8,T$1,B$17:B$18)),"",DGET($A$1:$Z$8,T$1,B$17:B$18))</f>
      </c>
    </row>
    <row r="38" spans="1:2" ht="12.75">
      <c r="A38">
        <f>IF(ISERROR(DGET($A$1:$Z$8,U$1,A$17:A$18)),"",DGET($A$1:$Z$8,U$1,A$17:A$18))</f>
      </c>
      <c r="B38">
        <f>IF(ISERROR(DGET($A$1:$Z$8,U$1,B$17:B$18)),"",DGET($A$1:$Z$8,U$1,B$17:B$18))</f>
      </c>
    </row>
    <row r="39" spans="1:2" ht="12.75">
      <c r="A39">
        <f>IF(ISERROR(DGET($A$1:$Z$8,V$1,A$17:A$18)),"",DGET($A$1:$Z$8,V$1,A$17:A$18))</f>
      </c>
      <c r="B39">
        <f>IF(ISERROR(DGET($A$1:$Z$8,V$1,B$17:B$18)),"",DGET($A$1:$Z$8,V$1,B$17:B$18))</f>
      </c>
    </row>
    <row r="40" spans="1:2" ht="12.75">
      <c r="A40">
        <f>IF(ISERROR(DGET($A$1:$Z$8,W$1,A$17:A$18)),"",DGET($A$1:$Z$8,W$1,A$17:A$18))</f>
      </c>
      <c r="B40">
        <f>IF(ISERROR(DGET($A$1:$Z$8,W$1,B$17:B$18)),"",DGET($A$1:$Z$8,W$1,B$17:B$18))</f>
      </c>
    </row>
    <row r="41" spans="1:2" ht="12.75">
      <c r="A41">
        <f>IF(ISERROR(DGET($A$1:$Z$8,X$1,A$17:A$18)),"",DGET($A$1:$Z$8,X$1,A$17:A$18))</f>
      </c>
      <c r="B41">
        <f>IF(ISERROR(DGET($A$1:$Z$8,X$1,B$17:B$18)),"",DGET($A$1:$Z$8,X$1,B$17:B$18))</f>
      </c>
    </row>
    <row r="42" spans="1:2" ht="12.75">
      <c r="A42">
        <f>IF(ISERROR(DGET($A$1:$Z$8,Y$1,A$17:A$18)),"",DGET($A$1:$Z$8,Y$1,A$17:A$18))</f>
      </c>
      <c r="B42">
        <f>IF(ISERROR(DGET($A$1:$Z$8,Y$1,B$17:B$18)),"",DGET($A$1:$Z$8,Y$1,B$17:B$18))</f>
      </c>
    </row>
    <row r="43" spans="1:2" ht="12.75">
      <c r="A43">
        <f>IF(ISERROR(DGET($A$1:$Z$8,Z$1,A$17:A$18)),"",DGET($A$1:$Z$8,Z$1,A$17:A$18))</f>
      </c>
      <c r="B43">
        <f>IF(ISERROR(DGET($A$1:$Z$8,Z$1,B$17:B$18)),"",DGET($A$1:$Z$8,Z$1,B$17:B$18))</f>
      </c>
    </row>
    <row r="44" ht="12.75">
      <c r="B44">
        <f>IF(ISERROR(DGET($A$1:$Z$8,AA$1,B$17:B$18)),"",DGET($A$1:$Z$8,AA$1,B$17:B$18))</f>
      </c>
    </row>
    <row r="54" ht="12.75">
      <c r="A54" t="s">
        <v>8</v>
      </c>
    </row>
    <row r="55" ht="12.75">
      <c r="A55" t="s">
        <v>97</v>
      </c>
    </row>
    <row r="56" ht="12.75">
      <c r="A56" t="s">
        <v>98</v>
      </c>
    </row>
    <row r="57" ht="12.75">
      <c r="A57" t="s">
        <v>99</v>
      </c>
    </row>
    <row r="62" ht="12.75">
      <c r="A62" t="s">
        <v>113</v>
      </c>
    </row>
    <row r="63" ht="12.75">
      <c r="A63" s="1" t="s">
        <v>14</v>
      </c>
    </row>
    <row r="64" ht="12.75">
      <c r="A64" t="s">
        <v>18</v>
      </c>
    </row>
    <row r="65" ht="12.75">
      <c r="A65" t="s">
        <v>20</v>
      </c>
    </row>
    <row r="66" ht="12.75">
      <c r="A66" t="s">
        <v>100</v>
      </c>
    </row>
    <row r="67" ht="12.75">
      <c r="A67" t="s">
        <v>101</v>
      </c>
    </row>
    <row r="68" ht="12.75">
      <c r="A68" t="s">
        <v>102</v>
      </c>
    </row>
    <row r="69" ht="12.75">
      <c r="A69" t="s">
        <v>103</v>
      </c>
    </row>
    <row r="70" ht="12.75">
      <c r="A70" t="s">
        <v>104</v>
      </c>
    </row>
    <row r="71" ht="12.75">
      <c r="A71" t="s">
        <v>105</v>
      </c>
    </row>
    <row r="72" ht="12.75">
      <c r="A72" t="s">
        <v>106</v>
      </c>
    </row>
    <row r="73" ht="12.75">
      <c r="A73" t="s">
        <v>107</v>
      </c>
    </row>
    <row r="74" ht="12.75">
      <c r="A74" t="s">
        <v>108</v>
      </c>
    </row>
    <row r="75" ht="12.75">
      <c r="A75" t="s">
        <v>114</v>
      </c>
    </row>
  </sheetData>
  <sheetProtection password="B87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Capgemini UK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IACOLE</dc:creator>
  <cp:keywords/>
  <dc:description/>
  <cp:lastModifiedBy>iacole</cp:lastModifiedBy>
  <dcterms:created xsi:type="dcterms:W3CDTF">2010-11-24T14:06:19Z</dcterms:created>
  <dcterms:modified xsi:type="dcterms:W3CDTF">2014-09-15T22:09:07Z</dcterms:modified>
  <cp:category/>
  <cp:version/>
  <cp:contentType/>
  <cp:contentStatus/>
</cp:coreProperties>
</file>